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Agosto" sheetId="7" r:id="rId7"/>
    <sheet name="Julho" sheetId="8" r:id="rId8"/>
    <sheet name="Setembro" sheetId="9" r:id="rId9"/>
    <sheet name="Outubro" sheetId="10" r:id="rId10"/>
  </sheets>
  <definedNames/>
  <calcPr fullCalcOnLoad="1"/>
</workbook>
</file>

<file path=xl/sharedStrings.xml><?xml version="1.0" encoding="utf-8"?>
<sst xmlns="http://schemas.openxmlformats.org/spreadsheetml/2006/main" count="3130" uniqueCount="83">
  <si>
    <t>GRUPO DE PLANEJAMENTO E CONTROLE - GPC</t>
  </si>
  <si>
    <t>ÁREA DE INFORMAÇÕES</t>
  </si>
  <si>
    <t>Campus de Foz do Iguaçu</t>
  </si>
  <si>
    <t>Campus de Francisco Beltrão</t>
  </si>
  <si>
    <t>Campus de Marechal Cândido Rondon</t>
  </si>
  <si>
    <t>Campus de Toledo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</si>
  <si>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</si>
  <si>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Reitoria</t>
  </si>
  <si>
    <t>-</t>
  </si>
  <si>
    <t xml:space="preserve">                                                             </t>
  </si>
  <si>
    <t>Mestrado em Letras (Cascavel)</t>
  </si>
  <si>
    <t>Doutorado em Engenharia Agrícola (Cascavel)</t>
  </si>
  <si>
    <t>Mestrado em Educação (Cascavel)</t>
  </si>
  <si>
    <t>Mestrado em Geografia  (F.Beltrão)</t>
  </si>
  <si>
    <t>Mestrado em Agronomia (Marechal)</t>
  </si>
  <si>
    <t>Doutorado em Agronomia (Marechal)</t>
  </si>
  <si>
    <t>Mestrado em Zootecnia (Marechal)</t>
  </si>
  <si>
    <t>Mestrado em História (Marechal)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</si>
  <si>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</si>
  <si>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</si>
  <si>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</si>
  <si>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</si>
  <si>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</si>
  <si>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Engenharia de Sistemas Dinâmicos e Energéticos (Foz do Iguaçu)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</si>
  <si>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</si>
  <si>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</si>
  <si>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</si>
  <si>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</si>
  <si>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</si>
  <si>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>Campus de Cascavel*</t>
  </si>
  <si>
    <t xml:space="preserve">Hospital Universitário (HUOP) </t>
  </si>
  <si>
    <t>Mestrado em Bioenergia (Associação em Rede com UEL) Toledo</t>
  </si>
  <si>
    <t>Doutorado em Desenvolvimento Regional e Agronegócio(Toledo)</t>
  </si>
  <si>
    <t>CRES</t>
  </si>
  <si>
    <t>Fonte : GPC - PRG - PRPPG</t>
  </si>
  <si>
    <t xml:space="preserve">  Obs. O curso de Residência Médica conta com 6 especialidades, Residência Odontológica com 1 especialidade e Residência Farmacêutica com 2 especialidades. </t>
  </si>
  <si>
    <t>** número de alunos matriculados e cursando</t>
  </si>
  <si>
    <t>Dados sobre a UNIOESTE - Março/2011 (último dia útil do mês)</t>
  </si>
  <si>
    <t>Graduação</t>
  </si>
  <si>
    <t>Alunos **</t>
  </si>
  <si>
    <t>Turmas</t>
  </si>
  <si>
    <t>Alunos</t>
  </si>
  <si>
    <t>Cursos</t>
  </si>
  <si>
    <t>Efetivos</t>
  </si>
  <si>
    <t>CC sem Vínculo</t>
  </si>
  <si>
    <t>Grad.</t>
  </si>
  <si>
    <t>Esp.</t>
  </si>
  <si>
    <r>
      <t xml:space="preserve">Pós-Graduação              </t>
    </r>
    <r>
      <rPr>
        <i/>
        <sz val="8"/>
        <color indexed="9"/>
        <rFont val="Arial"/>
        <family val="2"/>
      </rPr>
      <t>LATO SENSU</t>
    </r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</si>
  <si>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</si>
  <si>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</si>
  <si>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</si>
  <si>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</si>
  <si>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</si>
  <si>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</si>
  <si>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</si>
  <si>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</si>
  <si>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</si>
  <si>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</si>
  <si>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</si>
  <si>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</si>
  <si>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</si>
  <si>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Dados sobre a UNIOESTE - Janeiro/2011 (último dia útil do mês)</t>
  </si>
  <si>
    <t>Dados sobre a UNIOESTE - Fevereiro/2011 (último dia útil do mês)</t>
  </si>
  <si>
    <t>Nota: A UNIOESTE conta com uma docente visitante, proveniente da Itália, desenvolvendo trabalhos junto ao CECA - Cascavel</t>
  </si>
  <si>
    <t>Dados sobre a UNIOESTE - Abril/2011 (último dia útil do mês)</t>
  </si>
  <si>
    <t xml:space="preserve">  Obs. O curso de Residência Médica conta com 4 especialidades, Residência Odontológica com 1 especialidade e Residência Farmacêutica com 2 especialidades. </t>
  </si>
  <si>
    <t>PRÓ-REITORIA DE PLANEJAMENTO</t>
  </si>
  <si>
    <t>Fonte : PROPLAN - PRPPG</t>
  </si>
  <si>
    <t>Dados sobre a UNIOESTE - Maio/2011 (último dia útil do mês)</t>
  </si>
  <si>
    <t>Mestrado em Geografia (Marechal)</t>
  </si>
  <si>
    <t>* Os 42 alunos de Pós-Graduação Lato Sensu de Residência Médica (32), Odontológica (6) e Farmacêutica (4) estão inclusos no total do Campus de Cascavel.</t>
  </si>
  <si>
    <t>* Os 44 alunos de Pós-Graduação Lato Sensu de Residência Médica (34), Odontológica (6) e Farmacêutica (4) estão inclusos no total do Campus de Cascavel.</t>
  </si>
  <si>
    <t>* Os 49 alunos de Pós-Graduação Lato Sensu de Residência Médica (34), Odontológica (6) e Farmacêutica (9) estão inclusos no total do Campus de Cascavel.</t>
  </si>
  <si>
    <t>Dados sobre a UNIOESTE - Junho/2011 (último dia útil do mês)</t>
  </si>
  <si>
    <t>Dados sobre a UNIOESTE - Julho/2011 (último dia útil do mês)</t>
  </si>
  <si>
    <t>Mestrado em Biociências e Saúde (Cascavel)</t>
  </si>
  <si>
    <t>Dados sobre a UNIOESTE - Agosto/2011 (último dia útil do mês)</t>
  </si>
  <si>
    <t>Dados sobre a UNIOESTE - Setembro/2011 (último dia útil do mês)</t>
  </si>
  <si>
    <t xml:space="preserve">  Obs. O curso de Residência Médica conta com 4 especialidades, Residência Odontológica com 1 especialidade, Residência Farmacêutica com 2 especialidades e Residência em Enfermagem com 1 especialidade. </t>
  </si>
  <si>
    <t>Dados sobre a UNIOESTE - Outubro/2011 (último dia útil do mês)</t>
  </si>
  <si>
    <t>* Os 55 alunos de Pós-Graduação Lato Sensu de Residência Médica (34), Odontológica (6) , Farmacêutica (9) e em Enfermagem (6) estão inclusos no total do Campus de Cascavel.</t>
  </si>
  <si>
    <t>* Os 59 alunos de Pós-Graduação Lato Sensu de Residência Médica (34), Odontológica (6) , Farmacêutica (9),em Enfermagem (6) e em Fisioterapia(4) estão inclusos no total do Campus de Cascavel.</t>
  </si>
  <si>
    <t xml:space="preserve">  Obs. O curso de Residência Médica conta com 4 especialidades, Residência Odontológica com 1 especialidade, Residência Farmacêutica com 2 especialidades, Residência em Enfermagem com 1 especialidade e Residência em Fisioterapia com 1 especialidade.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</si>
</sst>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33" borderId="10" xfId="62" applyNumberFormat="1" applyFont="1" applyFill="1" applyBorder="1" applyAlignment="1" applyProtection="1">
      <alignment horizontal="center" vertical="center"/>
      <protection/>
    </xf>
    <xf numFmtId="3" fontId="47" fillId="33" borderId="11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 quotePrefix="1">
      <alignment horizontal="left"/>
    </xf>
    <xf numFmtId="3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justify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justify"/>
    </xf>
    <xf numFmtId="0" fontId="47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6" fillId="35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4" fontId="47" fillId="33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61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30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30" t="s">
        <v>45</v>
      </c>
      <c r="J5" s="30" t="s">
        <v>46</v>
      </c>
      <c r="K5" s="30" t="s">
        <v>50</v>
      </c>
      <c r="L5" s="30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v>2809</v>
      </c>
      <c r="C6" s="55">
        <v>21</v>
      </c>
      <c r="D6" s="27">
        <v>377</v>
      </c>
      <c r="E6" s="27">
        <v>16</v>
      </c>
      <c r="F6" s="56">
        <v>163</v>
      </c>
      <c r="G6" s="55">
        <v>14</v>
      </c>
      <c r="H6" s="57">
        <v>1</v>
      </c>
      <c r="I6" s="28">
        <v>10</v>
      </c>
      <c r="J6" s="55">
        <v>74</v>
      </c>
      <c r="K6" s="55">
        <v>215</v>
      </c>
      <c r="L6" s="55">
        <v>192</v>
      </c>
      <c r="M6" s="58">
        <v>20</v>
      </c>
      <c r="N6" s="59">
        <f>SUM(I6:M6)</f>
        <v>511</v>
      </c>
      <c r="O6" s="4"/>
    </row>
    <row r="7" spans="1:15" s="5" customFormat="1" ht="12" customHeight="1">
      <c r="A7" s="60" t="s">
        <v>2</v>
      </c>
      <c r="B7" s="59">
        <v>1727</v>
      </c>
      <c r="C7" s="59">
        <v>14</v>
      </c>
      <c r="D7" s="77">
        <v>65</v>
      </c>
      <c r="E7" s="77">
        <v>3</v>
      </c>
      <c r="F7" s="61">
        <v>83</v>
      </c>
      <c r="G7" s="59">
        <v>7</v>
      </c>
      <c r="H7" s="59">
        <v>1</v>
      </c>
      <c r="I7" s="28">
        <v>9</v>
      </c>
      <c r="J7" s="59">
        <v>32</v>
      </c>
      <c r="K7" s="59">
        <v>93</v>
      </c>
      <c r="L7" s="59">
        <v>49</v>
      </c>
      <c r="M7" s="62">
        <v>4</v>
      </c>
      <c r="N7" s="59">
        <f aca="true" t="shared" si="0" ref="N7:N12">SUM(I7:M7)</f>
        <v>187</v>
      </c>
      <c r="O7" s="4"/>
    </row>
    <row r="8" spans="1:15" s="18" customFormat="1" ht="12" customHeight="1">
      <c r="A8" s="63" t="s">
        <v>3</v>
      </c>
      <c r="B8" s="59">
        <v>961</v>
      </c>
      <c r="C8" s="59">
        <v>8</v>
      </c>
      <c r="D8" s="77">
        <v>187</v>
      </c>
      <c r="E8" s="77">
        <v>5</v>
      </c>
      <c r="F8" s="61">
        <v>45</v>
      </c>
      <c r="G8" s="59">
        <v>6</v>
      </c>
      <c r="H8" s="59">
        <v>0</v>
      </c>
      <c r="I8" s="28">
        <v>3</v>
      </c>
      <c r="J8" s="59">
        <v>15</v>
      </c>
      <c r="K8" s="59">
        <v>57</v>
      </c>
      <c r="L8" s="59">
        <v>32</v>
      </c>
      <c r="M8" s="62">
        <v>3</v>
      </c>
      <c r="N8" s="59">
        <f t="shared" si="0"/>
        <v>110</v>
      </c>
      <c r="O8" s="17"/>
    </row>
    <row r="9" spans="1:15" s="5" customFormat="1" ht="12" customHeight="1">
      <c r="A9" s="64" t="s">
        <v>4</v>
      </c>
      <c r="B9" s="59">
        <v>1466</v>
      </c>
      <c r="C9" s="59">
        <v>13</v>
      </c>
      <c r="D9" s="77">
        <v>38</v>
      </c>
      <c r="E9" s="77">
        <v>1</v>
      </c>
      <c r="F9" s="61">
        <v>101</v>
      </c>
      <c r="G9" s="59">
        <v>6</v>
      </c>
      <c r="H9" s="59">
        <v>0</v>
      </c>
      <c r="I9" s="28">
        <v>5</v>
      </c>
      <c r="J9" s="59">
        <v>14</v>
      </c>
      <c r="K9" s="59">
        <v>66</v>
      </c>
      <c r="L9" s="59">
        <v>88</v>
      </c>
      <c r="M9" s="62">
        <v>20</v>
      </c>
      <c r="N9" s="59">
        <f t="shared" si="0"/>
        <v>193</v>
      </c>
      <c r="O9" s="4"/>
    </row>
    <row r="10" spans="1:15" s="5" customFormat="1" ht="12" customHeight="1">
      <c r="A10" s="64" t="s">
        <v>5</v>
      </c>
      <c r="B10" s="59">
        <v>1264</v>
      </c>
      <c r="C10" s="59">
        <v>12</v>
      </c>
      <c r="D10" s="77">
        <v>243</v>
      </c>
      <c r="E10" s="77">
        <v>8</v>
      </c>
      <c r="F10" s="65">
        <v>77</v>
      </c>
      <c r="G10" s="27">
        <v>7</v>
      </c>
      <c r="H10" s="27">
        <v>1</v>
      </c>
      <c r="I10" s="28">
        <v>2</v>
      </c>
      <c r="J10" s="27">
        <v>7</v>
      </c>
      <c r="K10" s="27">
        <v>63</v>
      </c>
      <c r="L10" s="27">
        <v>88</v>
      </c>
      <c r="M10" s="27">
        <v>10</v>
      </c>
      <c r="N10" s="59">
        <f t="shared" si="0"/>
        <v>170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101</v>
      </c>
      <c r="G11" s="55">
        <v>5</v>
      </c>
      <c r="H11" s="55">
        <v>11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584</v>
      </c>
      <c r="G12" s="71">
        <v>15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8227</v>
      </c>
      <c r="C13" s="38">
        <f t="shared" si="1"/>
        <v>68</v>
      </c>
      <c r="D13" s="39">
        <f t="shared" si="1"/>
        <v>910</v>
      </c>
      <c r="E13" s="36">
        <f t="shared" si="1"/>
        <v>33</v>
      </c>
      <c r="F13" s="38">
        <f t="shared" si="1"/>
        <v>1154</v>
      </c>
      <c r="G13" s="38">
        <f t="shared" si="1"/>
        <v>60</v>
      </c>
      <c r="H13" s="38">
        <f t="shared" si="1"/>
        <v>20</v>
      </c>
      <c r="I13" s="38">
        <f t="shared" si="1"/>
        <v>29</v>
      </c>
      <c r="J13" s="38">
        <f t="shared" si="1"/>
        <v>142</v>
      </c>
      <c r="K13" s="38">
        <f t="shared" si="1"/>
        <v>494</v>
      </c>
      <c r="L13" s="38">
        <f t="shared" si="1"/>
        <v>449</v>
      </c>
      <c r="M13" s="40">
        <f t="shared" si="1"/>
        <v>57</v>
      </c>
      <c r="N13" s="38">
        <f t="shared" si="1"/>
        <v>1171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10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23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32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44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8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15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32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31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20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43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11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27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35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34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31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44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46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11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36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3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s="18" customFormat="1" ht="12" customHeight="1">
      <c r="A37" s="37" t="s">
        <v>56</v>
      </c>
      <c r="B37" s="41">
        <f aca="true" t="shared" si="2" ref="B37:N37">SUM(B17:B36)</f>
        <v>0</v>
      </c>
      <c r="C37" s="41">
        <f t="shared" si="2"/>
        <v>0</v>
      </c>
      <c r="D37" s="41">
        <f>SUM(D17:D36)</f>
        <v>532</v>
      </c>
      <c r="E37" s="41">
        <f>SUM(E17:E36)</f>
        <v>20</v>
      </c>
      <c r="F37" s="41">
        <f t="shared" si="2"/>
        <v>0</v>
      </c>
      <c r="G37" s="41">
        <f t="shared" si="2"/>
        <v>0</v>
      </c>
      <c r="H37" s="41">
        <f t="shared" si="2"/>
        <v>0</v>
      </c>
      <c r="I37" s="41">
        <f t="shared" si="2"/>
        <v>0</v>
      </c>
      <c r="J37" s="41">
        <f t="shared" si="2"/>
        <v>0</v>
      </c>
      <c r="K37" s="41">
        <f t="shared" si="2"/>
        <v>0</v>
      </c>
      <c r="L37" s="41">
        <f t="shared" si="2"/>
        <v>0</v>
      </c>
      <c r="M37" s="41">
        <f t="shared" si="2"/>
        <v>0</v>
      </c>
      <c r="N37" s="41">
        <f t="shared" si="2"/>
        <v>0</v>
      </c>
    </row>
    <row r="38" spans="1:14" ht="12" customHeight="1">
      <c r="A38" s="42" t="s">
        <v>53</v>
      </c>
      <c r="B38" s="43">
        <f aca="true" t="shared" si="3" ref="B38:N38">B13+B37</f>
        <v>8227</v>
      </c>
      <c r="C38" s="43">
        <f t="shared" si="3"/>
        <v>68</v>
      </c>
      <c r="D38" s="43">
        <f t="shared" si="3"/>
        <v>1442</v>
      </c>
      <c r="E38" s="43">
        <f t="shared" si="3"/>
        <v>53</v>
      </c>
      <c r="F38" s="43">
        <f t="shared" si="3"/>
        <v>1154</v>
      </c>
      <c r="G38" s="43">
        <f t="shared" si="3"/>
        <v>60</v>
      </c>
      <c r="H38" s="43">
        <f t="shared" si="3"/>
        <v>20</v>
      </c>
      <c r="I38" s="43">
        <f t="shared" si="3"/>
        <v>29</v>
      </c>
      <c r="J38" s="43">
        <f t="shared" si="3"/>
        <v>142</v>
      </c>
      <c r="K38" s="43">
        <f t="shared" si="3"/>
        <v>494</v>
      </c>
      <c r="L38" s="43">
        <f t="shared" si="3"/>
        <v>449</v>
      </c>
      <c r="M38" s="43">
        <f t="shared" si="3"/>
        <v>57</v>
      </c>
      <c r="N38" s="43">
        <f t="shared" si="3"/>
        <v>1171</v>
      </c>
    </row>
    <row r="39" spans="1:14" ht="12" customHeight="1">
      <c r="A39" s="44" t="s">
        <v>57</v>
      </c>
      <c r="B39" s="28">
        <v>33</v>
      </c>
      <c r="C39" s="50" t="s">
        <v>20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2" customHeight="1">
      <c r="A40" s="44" t="s">
        <v>58</v>
      </c>
      <c r="B40" s="76">
        <f>C38</f>
        <v>68</v>
      </c>
      <c r="C40" s="103"/>
      <c r="D40" s="104"/>
      <c r="E40" s="103"/>
      <c r="F40" s="21"/>
      <c r="G40" s="21"/>
      <c r="H40" s="21"/>
      <c r="I40" s="21"/>
      <c r="J40" s="21"/>
      <c r="K40" s="24"/>
      <c r="L40" s="21"/>
      <c r="M40" s="96"/>
      <c r="N40" s="96"/>
    </row>
    <row r="41" spans="1:14" ht="12" customHeight="1">
      <c r="A41" s="44" t="s">
        <v>59</v>
      </c>
      <c r="B41" s="59">
        <v>1012</v>
      </c>
      <c r="C41" s="19"/>
      <c r="D41" s="16"/>
      <c r="E41" s="20"/>
      <c r="F41" s="22"/>
      <c r="G41" s="22"/>
      <c r="H41" s="22"/>
      <c r="I41" s="22"/>
      <c r="J41" s="22"/>
      <c r="K41" s="24"/>
      <c r="L41" s="21"/>
      <c r="M41" s="96"/>
      <c r="N41" s="96"/>
    </row>
    <row r="42" spans="1:14" ht="12" customHeight="1">
      <c r="A42" s="44" t="s">
        <v>60</v>
      </c>
      <c r="B42" s="76">
        <v>159</v>
      </c>
      <c r="C42" s="19"/>
      <c r="D42" s="14"/>
      <c r="E42" s="25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5.75" customHeight="1">
      <c r="A43" s="26" t="s">
        <v>34</v>
      </c>
      <c r="B43" s="14"/>
      <c r="C43" s="14"/>
      <c r="D43" s="14"/>
      <c r="E43" s="14"/>
      <c r="F43" s="22"/>
      <c r="G43" s="22"/>
      <c r="H43" s="22"/>
      <c r="I43" s="22"/>
      <c r="J43" s="22"/>
      <c r="K43" s="24"/>
      <c r="L43" s="23"/>
      <c r="M43" s="96"/>
      <c r="N43" s="96"/>
    </row>
    <row r="44" spans="1:14" ht="15.75" customHeight="1">
      <c r="A44" s="50" t="s">
        <v>70</v>
      </c>
      <c r="B44" s="51"/>
      <c r="C44" s="51"/>
      <c r="D44" s="51"/>
      <c r="E44" s="51"/>
      <c r="F44" s="52"/>
      <c r="G44" s="52"/>
      <c r="H44" s="22"/>
      <c r="I44" s="22"/>
      <c r="J44" s="22"/>
      <c r="K44" s="24"/>
      <c r="L44" s="23"/>
      <c r="M44" s="29"/>
      <c r="N44" s="29"/>
    </row>
    <row r="45" spans="1:14" ht="13.5" customHeight="1">
      <c r="A45" s="50" t="s">
        <v>35</v>
      </c>
      <c r="B45" s="50"/>
      <c r="C45" s="51"/>
      <c r="D45" s="51"/>
      <c r="E45" s="51"/>
      <c r="F45" s="53"/>
      <c r="G45" s="53"/>
      <c r="H45" s="24"/>
      <c r="I45" s="24"/>
      <c r="J45" s="24"/>
      <c r="K45" s="24"/>
      <c r="L45" s="21"/>
      <c r="M45" s="96"/>
      <c r="N45" s="96"/>
    </row>
    <row r="46" spans="1:7" ht="15">
      <c r="A46" s="50" t="s">
        <v>36</v>
      </c>
      <c r="B46" s="51"/>
      <c r="C46" s="51"/>
      <c r="D46" s="51"/>
      <c r="E46" s="51"/>
      <c r="F46" s="51"/>
      <c r="G46" s="51"/>
    </row>
  </sheetData>
  <sheetProtection password="B9F7" sheet="1" objects="1" scenarios="1" selectLockedCells="1" selectUnlockedCells="1"/>
  <mergeCells count="16">
    <mergeCell ref="M45:N45"/>
    <mergeCell ref="M43:N43"/>
    <mergeCell ref="I4:N4"/>
    <mergeCell ref="M41:N41"/>
    <mergeCell ref="M42:N42"/>
    <mergeCell ref="M40:N40"/>
    <mergeCell ref="A14:N14"/>
    <mergeCell ref="C40:E40"/>
    <mergeCell ref="A15:N15"/>
    <mergeCell ref="A1:N1"/>
    <mergeCell ref="A2:N2"/>
    <mergeCell ref="A3:N3"/>
    <mergeCell ref="A4:A5"/>
    <mergeCell ref="B4:C4"/>
    <mergeCell ref="D4:E4"/>
    <mergeCell ref="F4:H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8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8" t="s">
        <v>45</v>
      </c>
      <c r="J5" s="88" t="s">
        <v>46</v>
      </c>
      <c r="K5" s="88" t="s">
        <v>50</v>
      </c>
      <c r="L5" s="88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9">
        <f>3245+2</f>
        <v>3247</v>
      </c>
      <c r="C6" s="59">
        <v>21</v>
      </c>
      <c r="D6" s="28">
        <f>351+59</f>
        <v>410</v>
      </c>
      <c r="E6" s="28">
        <f>14+5</f>
        <v>19</v>
      </c>
      <c r="F6" s="59">
        <v>160</v>
      </c>
      <c r="G6" s="59">
        <v>16</v>
      </c>
      <c r="H6" s="59">
        <v>1</v>
      </c>
      <c r="I6" s="59">
        <v>15</v>
      </c>
      <c r="J6" s="59">
        <v>75</v>
      </c>
      <c r="K6" s="59">
        <v>211</v>
      </c>
      <c r="L6" s="59">
        <v>205</v>
      </c>
      <c r="M6" s="59">
        <v>21</v>
      </c>
      <c r="N6" s="59">
        <f>SUM(I6:M6)</f>
        <v>527</v>
      </c>
      <c r="O6" s="4"/>
    </row>
    <row r="7" spans="1:15" s="5" customFormat="1" ht="12" customHeight="1">
      <c r="A7" s="60" t="s">
        <v>2</v>
      </c>
      <c r="B7" s="59">
        <f>1980+5</f>
        <v>1985</v>
      </c>
      <c r="C7" s="59">
        <v>14</v>
      </c>
      <c r="D7" s="28">
        <v>9</v>
      </c>
      <c r="E7" s="28">
        <v>1</v>
      </c>
      <c r="F7" s="59">
        <v>82</v>
      </c>
      <c r="G7" s="59">
        <v>10</v>
      </c>
      <c r="H7" s="59">
        <v>1</v>
      </c>
      <c r="I7" s="59">
        <v>13</v>
      </c>
      <c r="J7" s="59">
        <v>36</v>
      </c>
      <c r="K7" s="59">
        <v>103</v>
      </c>
      <c r="L7" s="59">
        <v>46</v>
      </c>
      <c r="M7" s="59">
        <v>6</v>
      </c>
      <c r="N7" s="59">
        <f aca="true" t="shared" si="0" ref="N7:N12">SUM(I7:M7)</f>
        <v>204</v>
      </c>
      <c r="O7" s="4"/>
    </row>
    <row r="8" spans="1:15" s="18" customFormat="1" ht="12" customHeight="1">
      <c r="A8" s="63" t="s">
        <v>3</v>
      </c>
      <c r="B8" s="59">
        <v>1120</v>
      </c>
      <c r="C8" s="59">
        <v>8</v>
      </c>
      <c r="D8" s="28">
        <v>215</v>
      </c>
      <c r="E8" s="28">
        <v>6</v>
      </c>
      <c r="F8" s="59">
        <v>45</v>
      </c>
      <c r="G8" s="59">
        <v>6</v>
      </c>
      <c r="H8" s="59">
        <v>0</v>
      </c>
      <c r="I8" s="59">
        <v>3</v>
      </c>
      <c r="J8" s="59">
        <v>17</v>
      </c>
      <c r="K8" s="59">
        <v>56</v>
      </c>
      <c r="L8" s="59">
        <v>33</v>
      </c>
      <c r="M8" s="59">
        <v>3</v>
      </c>
      <c r="N8" s="59">
        <f t="shared" si="0"/>
        <v>112</v>
      </c>
      <c r="O8" s="17"/>
    </row>
    <row r="9" spans="1:15" s="5" customFormat="1" ht="12" customHeight="1">
      <c r="A9" s="64" t="s">
        <v>4</v>
      </c>
      <c r="B9" s="59">
        <v>1649</v>
      </c>
      <c r="C9" s="59">
        <v>13</v>
      </c>
      <c r="D9" s="28">
        <v>60</v>
      </c>
      <c r="E9" s="28">
        <v>2</v>
      </c>
      <c r="F9" s="59">
        <v>98</v>
      </c>
      <c r="G9" s="59">
        <v>6</v>
      </c>
      <c r="H9" s="59">
        <v>0</v>
      </c>
      <c r="I9" s="59">
        <v>3</v>
      </c>
      <c r="J9" s="59">
        <v>12</v>
      </c>
      <c r="K9" s="59">
        <v>68</v>
      </c>
      <c r="L9" s="59">
        <v>89</v>
      </c>
      <c r="M9" s="59">
        <v>20</v>
      </c>
      <c r="N9" s="59">
        <f t="shared" si="0"/>
        <v>192</v>
      </c>
      <c r="O9" s="4"/>
    </row>
    <row r="10" spans="1:15" s="5" customFormat="1" ht="12" customHeight="1">
      <c r="A10" s="64" t="s">
        <v>5</v>
      </c>
      <c r="B10" s="27">
        <v>1385</v>
      </c>
      <c r="C10" s="27">
        <v>12</v>
      </c>
      <c r="D10" s="28">
        <v>116</v>
      </c>
      <c r="E10" s="28">
        <v>4</v>
      </c>
      <c r="F10" s="27">
        <v>75</v>
      </c>
      <c r="G10" s="27">
        <v>4</v>
      </c>
      <c r="H10" s="27">
        <v>1</v>
      </c>
      <c r="I10" s="27">
        <v>4</v>
      </c>
      <c r="J10" s="27">
        <v>6</v>
      </c>
      <c r="K10" s="27">
        <v>67</v>
      </c>
      <c r="L10" s="27">
        <v>94</v>
      </c>
      <c r="M10" s="27">
        <v>9</v>
      </c>
      <c r="N10" s="59">
        <f t="shared" si="0"/>
        <v>180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48" t="s">
        <v>8</v>
      </c>
      <c r="E11" s="48" t="s">
        <v>8</v>
      </c>
      <c r="F11" s="59">
        <v>101</v>
      </c>
      <c r="G11" s="59">
        <v>9</v>
      </c>
      <c r="H11" s="59">
        <v>12</v>
      </c>
      <c r="I11" s="59" t="s">
        <v>8</v>
      </c>
      <c r="J11" s="59" t="s">
        <v>8</v>
      </c>
      <c r="K11" s="59" t="s">
        <v>8</v>
      </c>
      <c r="L11" s="59" t="s">
        <v>8</v>
      </c>
      <c r="M11" s="59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27" t="s">
        <v>8</v>
      </c>
      <c r="C12" s="27" t="s">
        <v>8</v>
      </c>
      <c r="D12" s="48" t="s">
        <v>8</v>
      </c>
      <c r="E12" s="48" t="s">
        <v>8</v>
      </c>
      <c r="F12" s="27">
        <v>582</v>
      </c>
      <c r="G12" s="27">
        <v>14</v>
      </c>
      <c r="H12" s="27">
        <v>7</v>
      </c>
      <c r="I12" s="27" t="s">
        <v>8</v>
      </c>
      <c r="J12" s="27" t="s">
        <v>8</v>
      </c>
      <c r="K12" s="27" t="s">
        <v>8</v>
      </c>
      <c r="L12" s="27" t="s">
        <v>8</v>
      </c>
      <c r="M12" s="27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9386</v>
      </c>
      <c r="C13" s="38">
        <f t="shared" si="1"/>
        <v>68</v>
      </c>
      <c r="D13" s="39">
        <f>SUM(D6:D12)</f>
        <v>810</v>
      </c>
      <c r="E13" s="36">
        <f>SUM(E6:E12)</f>
        <v>32</v>
      </c>
      <c r="F13" s="38">
        <f t="shared" si="1"/>
        <v>1143</v>
      </c>
      <c r="G13" s="38">
        <f t="shared" si="1"/>
        <v>65</v>
      </c>
      <c r="H13" s="38">
        <f t="shared" si="1"/>
        <v>22</v>
      </c>
      <c r="I13" s="38">
        <f t="shared" si="1"/>
        <v>38</v>
      </c>
      <c r="J13" s="38">
        <f t="shared" si="1"/>
        <v>146</v>
      </c>
      <c r="K13" s="38">
        <f t="shared" si="1"/>
        <v>505</v>
      </c>
      <c r="L13" s="38">
        <f t="shared" si="1"/>
        <v>467</v>
      </c>
      <c r="M13" s="40">
        <f t="shared" si="1"/>
        <v>59</v>
      </c>
      <c r="N13" s="38">
        <f t="shared" si="1"/>
        <v>1215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34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39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12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42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75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22</v>
      </c>
      <c r="B22" s="49" t="s">
        <v>8</v>
      </c>
      <c r="C22" s="49" t="s">
        <v>8</v>
      </c>
      <c r="D22" s="49">
        <v>15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21</v>
      </c>
      <c r="B23" s="49" t="s">
        <v>8</v>
      </c>
      <c r="C23" s="49" t="s">
        <v>8</v>
      </c>
      <c r="D23" s="49">
        <v>34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25</v>
      </c>
      <c r="B24" s="49" t="s">
        <v>8</v>
      </c>
      <c r="C24" s="49" t="s">
        <v>8</v>
      </c>
      <c r="D24" s="49">
        <v>32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12</v>
      </c>
      <c r="B25" s="49" t="s">
        <v>8</v>
      </c>
      <c r="C25" s="49" t="s">
        <v>8</v>
      </c>
      <c r="D25" s="49">
        <v>49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26</v>
      </c>
      <c r="B26" s="49" t="s">
        <v>8</v>
      </c>
      <c r="C26" s="49" t="s">
        <v>8</v>
      </c>
      <c r="D26" s="49">
        <v>38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ht="12" customHeight="1">
      <c r="A27" s="74" t="s">
        <v>27</v>
      </c>
      <c r="B27" s="48" t="s">
        <v>8</v>
      </c>
      <c r="C27" s="48" t="s">
        <v>8</v>
      </c>
      <c r="D27" s="48">
        <v>41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4" s="10" customFormat="1" ht="12" customHeight="1">
      <c r="A28" s="74" t="s">
        <v>23</v>
      </c>
      <c r="B28" s="48" t="s">
        <v>8</v>
      </c>
      <c r="C28" s="48" t="s">
        <v>8</v>
      </c>
      <c r="D28" s="48">
        <v>20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</row>
    <row r="29" spans="1:15" ht="12" customHeight="1">
      <c r="A29" s="74" t="s">
        <v>19</v>
      </c>
      <c r="B29" s="48" t="s">
        <v>8</v>
      </c>
      <c r="C29" s="48" t="s">
        <v>8</v>
      </c>
      <c r="D29" s="48">
        <v>36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5" ht="12" customHeight="1">
      <c r="A30" s="74" t="s">
        <v>18</v>
      </c>
      <c r="B30" s="48" t="s">
        <v>8</v>
      </c>
      <c r="C30" s="48" t="s">
        <v>8</v>
      </c>
      <c r="D30" s="48">
        <v>33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  <c r="O30" s="11"/>
    </row>
    <row r="31" spans="1:14" ht="12" customHeight="1">
      <c r="A31" s="74" t="s">
        <v>13</v>
      </c>
      <c r="B31" s="48" t="s">
        <v>8</v>
      </c>
      <c r="C31" s="48" t="s">
        <v>8</v>
      </c>
      <c r="D31" s="48">
        <v>37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17</v>
      </c>
      <c r="B32" s="48" t="s">
        <v>8</v>
      </c>
      <c r="C32" s="48" t="s">
        <v>8</v>
      </c>
      <c r="D32" s="48">
        <v>26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4" t="s">
        <v>10</v>
      </c>
      <c r="B33" s="48" t="s">
        <v>8</v>
      </c>
      <c r="C33" s="48" t="s">
        <v>8</v>
      </c>
      <c r="D33" s="48">
        <v>52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28</v>
      </c>
      <c r="B34" s="48" t="s">
        <v>8</v>
      </c>
      <c r="C34" s="48" t="s">
        <v>8</v>
      </c>
      <c r="D34" s="48">
        <v>40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24</v>
      </c>
      <c r="B35" s="48" t="s">
        <v>8</v>
      </c>
      <c r="C35" s="48" t="s">
        <v>8</v>
      </c>
      <c r="D35" s="48">
        <v>25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75" t="s">
        <v>16</v>
      </c>
      <c r="B36" s="48" t="s">
        <v>8</v>
      </c>
      <c r="C36" s="48" t="s">
        <v>8</v>
      </c>
      <c r="D36" s="48">
        <v>45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31</v>
      </c>
      <c r="B37" s="48" t="s">
        <v>8</v>
      </c>
      <c r="C37" s="48" t="s">
        <v>8</v>
      </c>
      <c r="D37" s="48">
        <v>8</v>
      </c>
      <c r="E37" s="48">
        <v>1</v>
      </c>
      <c r="F37" s="48" t="s">
        <v>8</v>
      </c>
      <c r="G37" s="48" t="s">
        <v>8</v>
      </c>
      <c r="H37" s="48" t="s">
        <v>8</v>
      </c>
      <c r="I37" s="48" t="s">
        <v>8</v>
      </c>
      <c r="J37" s="48" t="s">
        <v>8</v>
      </c>
      <c r="K37" s="48" t="s">
        <v>8</v>
      </c>
      <c r="L37" s="48" t="s">
        <v>8</v>
      </c>
      <c r="M37" s="48" t="s">
        <v>8</v>
      </c>
      <c r="N37" s="48" t="s">
        <v>8</v>
      </c>
    </row>
    <row r="38" spans="1:14" ht="12" customHeight="1">
      <c r="A38" s="64" t="s">
        <v>69</v>
      </c>
      <c r="B38" s="48" t="s">
        <v>8</v>
      </c>
      <c r="C38" s="48" t="s">
        <v>8</v>
      </c>
      <c r="D38" s="48">
        <v>8</v>
      </c>
      <c r="E38" s="48">
        <v>1</v>
      </c>
      <c r="F38" s="48" t="s">
        <v>8</v>
      </c>
      <c r="G38" s="48" t="s">
        <v>8</v>
      </c>
      <c r="H38" s="48" t="s">
        <v>8</v>
      </c>
      <c r="I38" s="48" t="s">
        <v>8</v>
      </c>
      <c r="J38" s="48" t="s">
        <v>8</v>
      </c>
      <c r="K38" s="48" t="s">
        <v>8</v>
      </c>
      <c r="L38" s="48" t="s">
        <v>8</v>
      </c>
      <c r="M38" s="48" t="s">
        <v>8</v>
      </c>
      <c r="N38" s="48" t="s">
        <v>8</v>
      </c>
    </row>
    <row r="39" spans="1:14" s="18" customFormat="1" ht="12" customHeight="1">
      <c r="A39" s="37" t="s">
        <v>56</v>
      </c>
      <c r="B39" s="41">
        <f aca="true" t="shared" si="2" ref="B39:N39">SUM(B17:B38)</f>
        <v>0</v>
      </c>
      <c r="C39" s="41">
        <f t="shared" si="2"/>
        <v>0</v>
      </c>
      <c r="D39" s="41">
        <f>SUM(D17:D38)</f>
        <v>682</v>
      </c>
      <c r="E39" s="41">
        <f>SUM(E17:E38)</f>
        <v>22</v>
      </c>
      <c r="F39" s="41">
        <f t="shared" si="2"/>
        <v>0</v>
      </c>
      <c r="G39" s="41">
        <f t="shared" si="2"/>
        <v>0</v>
      </c>
      <c r="H39" s="41">
        <f t="shared" si="2"/>
        <v>0</v>
      </c>
      <c r="I39" s="41">
        <f t="shared" si="2"/>
        <v>0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0</v>
      </c>
      <c r="N39" s="41">
        <f t="shared" si="2"/>
        <v>0</v>
      </c>
    </row>
    <row r="40" spans="1:14" ht="12" customHeight="1">
      <c r="A40" s="42" t="s">
        <v>53</v>
      </c>
      <c r="B40" s="43">
        <f aca="true" t="shared" si="3" ref="B40:N40">B13+B39</f>
        <v>9386</v>
      </c>
      <c r="C40" s="43">
        <f t="shared" si="3"/>
        <v>68</v>
      </c>
      <c r="D40" s="43">
        <f t="shared" si="3"/>
        <v>1492</v>
      </c>
      <c r="E40" s="43">
        <f t="shared" si="3"/>
        <v>54</v>
      </c>
      <c r="F40" s="43">
        <f t="shared" si="3"/>
        <v>1143</v>
      </c>
      <c r="G40" s="43">
        <f t="shared" si="3"/>
        <v>65</v>
      </c>
      <c r="H40" s="43">
        <f t="shared" si="3"/>
        <v>22</v>
      </c>
      <c r="I40" s="43">
        <f t="shared" si="3"/>
        <v>38</v>
      </c>
      <c r="J40" s="43">
        <f t="shared" si="3"/>
        <v>146</v>
      </c>
      <c r="K40" s="43">
        <f t="shared" si="3"/>
        <v>505</v>
      </c>
      <c r="L40" s="43">
        <f t="shared" si="3"/>
        <v>467</v>
      </c>
      <c r="M40" s="43">
        <f t="shared" si="3"/>
        <v>59</v>
      </c>
      <c r="N40" s="43">
        <f t="shared" si="3"/>
        <v>1215</v>
      </c>
    </row>
    <row r="41" spans="1:14" ht="12" customHeight="1">
      <c r="A41" s="44" t="s">
        <v>57</v>
      </c>
      <c r="B41" s="28">
        <v>33</v>
      </c>
      <c r="C41" s="50" t="s">
        <v>20</v>
      </c>
      <c r="D41" s="51"/>
      <c r="E41" s="51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12" customHeight="1">
      <c r="A42" s="44" t="s">
        <v>58</v>
      </c>
      <c r="B42" s="76">
        <f>C40</f>
        <v>68</v>
      </c>
      <c r="C42" s="103"/>
      <c r="D42" s="104"/>
      <c r="E42" s="103"/>
      <c r="F42" s="21"/>
      <c r="G42" s="21"/>
      <c r="H42" s="21"/>
      <c r="I42" s="21"/>
      <c r="J42" s="21"/>
      <c r="K42" s="24"/>
      <c r="L42" s="21"/>
      <c r="M42" s="96"/>
      <c r="N42" s="96"/>
    </row>
    <row r="43" spans="1:14" ht="12" customHeight="1">
      <c r="A43" s="44" t="s">
        <v>59</v>
      </c>
      <c r="B43" s="59">
        <v>993</v>
      </c>
      <c r="C43" s="19"/>
      <c r="D43" s="16"/>
      <c r="E43" s="20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" customHeight="1">
      <c r="A44" s="44" t="s">
        <v>60</v>
      </c>
      <c r="B44" s="76">
        <v>222</v>
      </c>
      <c r="C44" s="85"/>
      <c r="D44" s="14"/>
      <c r="E44" s="25"/>
      <c r="F44" s="22"/>
      <c r="G44" s="22"/>
      <c r="H44" s="22"/>
      <c r="I44" s="22"/>
      <c r="J44" s="22"/>
      <c r="K44" s="24"/>
      <c r="L44" s="21"/>
      <c r="M44" s="96"/>
      <c r="N44" s="96"/>
    </row>
    <row r="45" spans="1:14" ht="12.75" customHeight="1">
      <c r="A45" s="26" t="s">
        <v>67</v>
      </c>
      <c r="B45" s="14"/>
      <c r="C45" s="14"/>
      <c r="D45" s="25"/>
      <c r="E45" s="14"/>
      <c r="F45" s="22"/>
      <c r="G45" s="87"/>
      <c r="H45" s="22"/>
      <c r="I45" s="22"/>
      <c r="J45" s="22"/>
      <c r="K45" s="24"/>
      <c r="L45" s="23"/>
      <c r="M45" s="96"/>
      <c r="N45" s="96"/>
    </row>
    <row r="46" spans="1:14" ht="15.75" customHeight="1">
      <c r="A46" s="50" t="s">
        <v>81</v>
      </c>
      <c r="B46" s="51"/>
      <c r="C46" s="51"/>
      <c r="D46" s="51"/>
      <c r="E46" s="51"/>
      <c r="F46" s="52"/>
      <c r="G46" s="52"/>
      <c r="H46" s="22"/>
      <c r="I46" s="22"/>
      <c r="J46" s="22"/>
      <c r="K46" s="24"/>
      <c r="L46" s="23"/>
      <c r="M46" s="29"/>
      <c r="N46" s="29"/>
    </row>
    <row r="47" spans="1:14" ht="13.5" customHeight="1">
      <c r="A47" s="50" t="s">
        <v>82</v>
      </c>
      <c r="B47" s="50"/>
      <c r="C47" s="51"/>
      <c r="D47" s="51"/>
      <c r="E47" s="51"/>
      <c r="F47" s="53"/>
      <c r="G47" s="53"/>
      <c r="H47" s="24"/>
      <c r="I47" s="24"/>
      <c r="J47" s="24"/>
      <c r="K47" s="24"/>
      <c r="L47" s="21"/>
      <c r="M47" s="89"/>
      <c r="N47" s="89"/>
    </row>
    <row r="48" spans="1:7" ht="15">
      <c r="A48" s="50" t="s">
        <v>36</v>
      </c>
      <c r="B48" s="51"/>
      <c r="C48" s="51"/>
      <c r="D48" s="51"/>
      <c r="E48" s="51"/>
      <c r="F48" s="51"/>
      <c r="G48" s="51"/>
    </row>
    <row r="49" spans="1:4" ht="15">
      <c r="A49" s="50" t="s">
        <v>63</v>
      </c>
      <c r="B49" s="51"/>
      <c r="C49" s="51"/>
      <c r="D49" s="51"/>
    </row>
  </sheetData>
  <sheetProtection password="B9F7" sheet="1" objects="1" scenarios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45:N45"/>
    <mergeCell ref="A14:N14"/>
    <mergeCell ref="A15:N15"/>
    <mergeCell ref="C42:E42"/>
    <mergeCell ref="M42:N42"/>
    <mergeCell ref="M43:N43"/>
    <mergeCell ref="M44:N4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5" sqref="A15:N15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30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30" t="s">
        <v>45</v>
      </c>
      <c r="J5" s="30" t="s">
        <v>46</v>
      </c>
      <c r="K5" s="30" t="s">
        <v>50</v>
      </c>
      <c r="L5" s="30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v>3222</v>
      </c>
      <c r="C6" s="55">
        <v>21</v>
      </c>
      <c r="D6" s="28">
        <f>344+42</f>
        <v>386</v>
      </c>
      <c r="E6" s="28">
        <f>13+3</f>
        <v>16</v>
      </c>
      <c r="F6" s="56">
        <v>163</v>
      </c>
      <c r="G6" s="55">
        <v>14</v>
      </c>
      <c r="H6" s="57">
        <v>1</v>
      </c>
      <c r="I6" s="28">
        <v>11</v>
      </c>
      <c r="J6" s="55">
        <v>75</v>
      </c>
      <c r="K6" s="55">
        <v>218</v>
      </c>
      <c r="L6" s="55">
        <v>194</v>
      </c>
      <c r="M6" s="58">
        <v>20</v>
      </c>
      <c r="N6" s="59">
        <f aca="true" t="shared" si="0" ref="N6:N12">SUM(I6:M6)</f>
        <v>518</v>
      </c>
      <c r="O6" s="4"/>
    </row>
    <row r="7" spans="1:15" s="5" customFormat="1" ht="12" customHeight="1">
      <c r="A7" s="60" t="s">
        <v>2</v>
      </c>
      <c r="B7" s="59">
        <v>1997</v>
      </c>
      <c r="C7" s="59">
        <v>14</v>
      </c>
      <c r="D7" s="28">
        <v>65</v>
      </c>
      <c r="E7" s="28">
        <v>3</v>
      </c>
      <c r="F7" s="61">
        <v>83</v>
      </c>
      <c r="G7" s="59">
        <v>7</v>
      </c>
      <c r="H7" s="59">
        <v>1</v>
      </c>
      <c r="I7" s="28">
        <v>12</v>
      </c>
      <c r="J7" s="59">
        <v>38</v>
      </c>
      <c r="K7" s="59">
        <v>96</v>
      </c>
      <c r="L7" s="59">
        <v>49</v>
      </c>
      <c r="M7" s="62">
        <v>4</v>
      </c>
      <c r="N7" s="59">
        <f t="shared" si="0"/>
        <v>199</v>
      </c>
      <c r="O7" s="4"/>
    </row>
    <row r="8" spans="1:15" s="18" customFormat="1" ht="12" customHeight="1">
      <c r="A8" s="63" t="s">
        <v>3</v>
      </c>
      <c r="B8" s="59">
        <v>1146</v>
      </c>
      <c r="C8" s="59">
        <v>8</v>
      </c>
      <c r="D8" s="28">
        <v>166</v>
      </c>
      <c r="E8" s="28">
        <v>5</v>
      </c>
      <c r="F8" s="61">
        <v>45</v>
      </c>
      <c r="G8" s="59">
        <v>6</v>
      </c>
      <c r="H8" s="59"/>
      <c r="I8" s="28">
        <v>4</v>
      </c>
      <c r="J8" s="59">
        <v>17</v>
      </c>
      <c r="K8" s="59">
        <v>56</v>
      </c>
      <c r="L8" s="59">
        <v>31</v>
      </c>
      <c r="M8" s="62">
        <v>3</v>
      </c>
      <c r="N8" s="59">
        <f t="shared" si="0"/>
        <v>111</v>
      </c>
      <c r="O8" s="17"/>
    </row>
    <row r="9" spans="1:15" s="5" customFormat="1" ht="12" customHeight="1">
      <c r="A9" s="64" t="s">
        <v>4</v>
      </c>
      <c r="B9" s="59">
        <v>1495</v>
      </c>
      <c r="C9" s="59">
        <v>13</v>
      </c>
      <c r="D9" s="28">
        <v>38</v>
      </c>
      <c r="E9" s="28">
        <v>1</v>
      </c>
      <c r="F9" s="61">
        <v>101</v>
      </c>
      <c r="G9" s="59">
        <v>6</v>
      </c>
      <c r="H9" s="59">
        <v>0</v>
      </c>
      <c r="I9" s="28">
        <v>5</v>
      </c>
      <c r="J9" s="59">
        <v>14</v>
      </c>
      <c r="K9" s="59">
        <v>69</v>
      </c>
      <c r="L9" s="59">
        <v>89</v>
      </c>
      <c r="M9" s="62">
        <v>20</v>
      </c>
      <c r="N9" s="59">
        <f t="shared" si="0"/>
        <v>197</v>
      </c>
      <c r="O9" s="4"/>
    </row>
    <row r="10" spans="1:15" s="5" customFormat="1" ht="12" customHeight="1">
      <c r="A10" s="64" t="s">
        <v>5</v>
      </c>
      <c r="B10" s="59">
        <v>1395</v>
      </c>
      <c r="C10" s="59">
        <v>12</v>
      </c>
      <c r="D10" s="28">
        <v>232</v>
      </c>
      <c r="E10" s="28">
        <v>8</v>
      </c>
      <c r="F10" s="65">
        <v>77</v>
      </c>
      <c r="G10" s="27">
        <v>4</v>
      </c>
      <c r="H10" s="27">
        <v>1</v>
      </c>
      <c r="I10" s="28">
        <v>5</v>
      </c>
      <c r="J10" s="27">
        <v>6</v>
      </c>
      <c r="K10" s="27">
        <v>65</v>
      </c>
      <c r="L10" s="27">
        <v>89</v>
      </c>
      <c r="M10" s="27">
        <v>10</v>
      </c>
      <c r="N10" s="59">
        <f t="shared" si="0"/>
        <v>175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102</v>
      </c>
      <c r="G11" s="55">
        <v>5</v>
      </c>
      <c r="H11" s="55">
        <v>10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583</v>
      </c>
      <c r="G12" s="71">
        <v>15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9255</v>
      </c>
      <c r="C13" s="38">
        <f t="shared" si="1"/>
        <v>68</v>
      </c>
      <c r="D13" s="39">
        <f>SUM(D6:D12)</f>
        <v>887</v>
      </c>
      <c r="E13" s="36">
        <f>SUM(E6:E12)</f>
        <v>33</v>
      </c>
      <c r="F13" s="38">
        <f t="shared" si="1"/>
        <v>1154</v>
      </c>
      <c r="G13" s="38">
        <f t="shared" si="1"/>
        <v>57</v>
      </c>
      <c r="H13" s="38">
        <f t="shared" si="1"/>
        <v>19</v>
      </c>
      <c r="I13" s="38">
        <f t="shared" si="1"/>
        <v>37</v>
      </c>
      <c r="J13" s="38">
        <f t="shared" si="1"/>
        <v>150</v>
      </c>
      <c r="K13" s="38">
        <f t="shared" si="1"/>
        <v>504</v>
      </c>
      <c r="L13" s="38">
        <f t="shared" si="1"/>
        <v>452</v>
      </c>
      <c r="M13" s="40">
        <f t="shared" si="1"/>
        <v>57</v>
      </c>
      <c r="N13" s="38">
        <f t="shared" si="1"/>
        <v>1200</v>
      </c>
      <c r="P13" s="9"/>
    </row>
    <row r="14" spans="1:14" s="5" customFormat="1" ht="9" customHeight="1">
      <c r="A14" s="107" t="s">
        <v>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23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32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43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8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37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32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59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40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43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11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38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40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30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29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44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46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11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36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s="18" customFormat="1" ht="12" customHeight="1">
      <c r="A37" s="37" t="s">
        <v>56</v>
      </c>
      <c r="B37" s="41">
        <f aca="true" t="shared" si="2" ref="B37:N37">SUM(B17:B36)</f>
        <v>0</v>
      </c>
      <c r="C37" s="41">
        <f t="shared" si="2"/>
        <v>0</v>
      </c>
      <c r="D37" s="41">
        <f>SUM(D17:D36)</f>
        <v>616</v>
      </c>
      <c r="E37" s="41">
        <f>SUM(E17:E36)</f>
        <v>20</v>
      </c>
      <c r="F37" s="41">
        <f t="shared" si="2"/>
        <v>0</v>
      </c>
      <c r="G37" s="41">
        <f t="shared" si="2"/>
        <v>0</v>
      </c>
      <c r="H37" s="41">
        <f t="shared" si="2"/>
        <v>0</v>
      </c>
      <c r="I37" s="41">
        <f t="shared" si="2"/>
        <v>0</v>
      </c>
      <c r="J37" s="41">
        <f t="shared" si="2"/>
        <v>0</v>
      </c>
      <c r="K37" s="41">
        <f t="shared" si="2"/>
        <v>0</v>
      </c>
      <c r="L37" s="41">
        <f t="shared" si="2"/>
        <v>0</v>
      </c>
      <c r="M37" s="41">
        <f t="shared" si="2"/>
        <v>0</v>
      </c>
      <c r="N37" s="41">
        <f t="shared" si="2"/>
        <v>0</v>
      </c>
    </row>
    <row r="38" spans="1:14" ht="12" customHeight="1">
      <c r="A38" s="42" t="s">
        <v>53</v>
      </c>
      <c r="B38" s="43">
        <f aca="true" t="shared" si="3" ref="B38:N38">B13+B37</f>
        <v>9255</v>
      </c>
      <c r="C38" s="43">
        <f t="shared" si="3"/>
        <v>68</v>
      </c>
      <c r="D38" s="43">
        <f t="shared" si="3"/>
        <v>1503</v>
      </c>
      <c r="E38" s="43">
        <f t="shared" si="3"/>
        <v>53</v>
      </c>
      <c r="F38" s="43">
        <f t="shared" si="3"/>
        <v>1154</v>
      </c>
      <c r="G38" s="43">
        <f t="shared" si="3"/>
        <v>57</v>
      </c>
      <c r="H38" s="43">
        <f t="shared" si="3"/>
        <v>19</v>
      </c>
      <c r="I38" s="43">
        <f t="shared" si="3"/>
        <v>37</v>
      </c>
      <c r="J38" s="43">
        <f t="shared" si="3"/>
        <v>150</v>
      </c>
      <c r="K38" s="43">
        <f t="shared" si="3"/>
        <v>504</v>
      </c>
      <c r="L38" s="43">
        <f t="shared" si="3"/>
        <v>452</v>
      </c>
      <c r="M38" s="43">
        <f t="shared" si="3"/>
        <v>57</v>
      </c>
      <c r="N38" s="43">
        <f t="shared" si="3"/>
        <v>1200</v>
      </c>
    </row>
    <row r="39" spans="1:14" ht="12" customHeight="1">
      <c r="A39" s="44" t="s">
        <v>57</v>
      </c>
      <c r="B39" s="28">
        <v>33</v>
      </c>
      <c r="C39" s="50" t="s">
        <v>20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2" customHeight="1">
      <c r="A40" s="44" t="s">
        <v>58</v>
      </c>
      <c r="B40" s="76">
        <f>C38</f>
        <v>68</v>
      </c>
      <c r="C40" s="103"/>
      <c r="D40" s="104"/>
      <c r="E40" s="103"/>
      <c r="F40" s="21"/>
      <c r="G40" s="21"/>
      <c r="H40" s="21"/>
      <c r="I40" s="21"/>
      <c r="J40" s="21"/>
      <c r="K40" s="24"/>
      <c r="L40" s="21"/>
      <c r="M40" s="96"/>
      <c r="N40" s="96"/>
    </row>
    <row r="41" spans="1:14" ht="12" customHeight="1">
      <c r="A41" s="44" t="s">
        <v>59</v>
      </c>
      <c r="B41" s="59">
        <v>1010</v>
      </c>
      <c r="C41" s="19"/>
      <c r="D41" s="16"/>
      <c r="E41" s="20"/>
      <c r="F41" s="22"/>
      <c r="G41" s="22"/>
      <c r="H41" s="22"/>
      <c r="I41" s="22"/>
      <c r="J41" s="22"/>
      <c r="K41" s="24"/>
      <c r="L41" s="21"/>
      <c r="M41" s="96"/>
      <c r="N41" s="96"/>
    </row>
    <row r="42" spans="1:14" ht="12" customHeight="1">
      <c r="A42" s="44" t="s">
        <v>60</v>
      </c>
      <c r="B42" s="76">
        <v>190</v>
      </c>
      <c r="C42" s="19"/>
      <c r="D42" s="14"/>
      <c r="E42" s="25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5.75" customHeight="1">
      <c r="A43" s="26" t="s">
        <v>34</v>
      </c>
      <c r="B43" s="14"/>
      <c r="C43" s="14"/>
      <c r="D43" s="14"/>
      <c r="E43" s="14"/>
      <c r="F43" s="22"/>
      <c r="G43" s="22"/>
      <c r="H43" s="22"/>
      <c r="I43" s="22"/>
      <c r="J43" s="22"/>
      <c r="K43" s="24"/>
      <c r="L43" s="23"/>
      <c r="M43" s="96"/>
      <c r="N43" s="96"/>
    </row>
    <row r="44" spans="1:14" ht="15.75" customHeight="1">
      <c r="A44" s="50" t="s">
        <v>70</v>
      </c>
      <c r="B44" s="51"/>
      <c r="C44" s="51"/>
      <c r="D44" s="51"/>
      <c r="E44" s="51"/>
      <c r="F44" s="52"/>
      <c r="G44" s="52"/>
      <c r="H44" s="22"/>
      <c r="I44" s="22"/>
      <c r="J44" s="22"/>
      <c r="K44" s="24"/>
      <c r="L44" s="23"/>
      <c r="M44" s="29"/>
      <c r="N44" s="29"/>
    </row>
    <row r="45" spans="1:14" ht="13.5" customHeight="1">
      <c r="A45" s="50" t="s">
        <v>35</v>
      </c>
      <c r="B45" s="50"/>
      <c r="C45" s="51"/>
      <c r="D45" s="51"/>
      <c r="E45" s="51"/>
      <c r="F45" s="53"/>
      <c r="G45" s="53"/>
      <c r="H45" s="24"/>
      <c r="I45" s="24"/>
      <c r="J45" s="24"/>
      <c r="K45" s="24"/>
      <c r="L45" s="21"/>
      <c r="M45" s="96"/>
      <c r="N45" s="96"/>
    </row>
    <row r="46" spans="1:7" ht="15">
      <c r="A46" s="50" t="s">
        <v>36</v>
      </c>
      <c r="B46" s="51"/>
      <c r="C46" s="51"/>
      <c r="D46" s="51"/>
      <c r="E46" s="51"/>
      <c r="F46" s="51"/>
      <c r="G46" s="51"/>
    </row>
  </sheetData>
  <sheetProtection password="B9F7" sheet="1" objects="1" scenarios="1" selectLockedCells="1" selectUnlockedCells="1"/>
  <mergeCells count="16">
    <mergeCell ref="A1:N1"/>
    <mergeCell ref="A2:N2"/>
    <mergeCell ref="A3:N3"/>
    <mergeCell ref="A4:A5"/>
    <mergeCell ref="B4:C4"/>
    <mergeCell ref="D4:E4"/>
    <mergeCell ref="F4:H4"/>
    <mergeCell ref="M45:N45"/>
    <mergeCell ref="M43:N43"/>
    <mergeCell ref="I4:N4"/>
    <mergeCell ref="M41:N41"/>
    <mergeCell ref="M42:N42"/>
    <mergeCell ref="M40:N40"/>
    <mergeCell ref="A14:N14"/>
    <mergeCell ref="C40:E40"/>
    <mergeCell ref="A15:N1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30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30" t="s">
        <v>45</v>
      </c>
      <c r="J5" s="30" t="s">
        <v>46</v>
      </c>
      <c r="K5" s="30" t="s">
        <v>50</v>
      </c>
      <c r="L5" s="30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f>3272+2</f>
        <v>3274</v>
      </c>
      <c r="C6" s="55">
        <v>21</v>
      </c>
      <c r="D6" s="28">
        <f>362+6+4+34</f>
        <v>406</v>
      </c>
      <c r="E6" s="28">
        <v>17</v>
      </c>
      <c r="F6" s="56">
        <v>163</v>
      </c>
      <c r="G6" s="55">
        <v>14</v>
      </c>
      <c r="H6" s="57">
        <v>1</v>
      </c>
      <c r="I6" s="28">
        <v>13</v>
      </c>
      <c r="J6" s="55">
        <v>73</v>
      </c>
      <c r="K6" s="55">
        <v>217</v>
      </c>
      <c r="L6" s="55">
        <v>195</v>
      </c>
      <c r="M6" s="58">
        <v>20</v>
      </c>
      <c r="N6" s="59">
        <f aca="true" t="shared" si="0" ref="N6:N12">SUM(I6:M6)</f>
        <v>518</v>
      </c>
      <c r="O6" s="4"/>
    </row>
    <row r="7" spans="1:15" s="5" customFormat="1" ht="12" customHeight="1">
      <c r="A7" s="60" t="s">
        <v>2</v>
      </c>
      <c r="B7" s="59">
        <f>2005+5</f>
        <v>2010</v>
      </c>
      <c r="C7" s="59">
        <v>14</v>
      </c>
      <c r="D7" s="28">
        <v>50</v>
      </c>
      <c r="E7" s="28">
        <v>2</v>
      </c>
      <c r="F7" s="61">
        <v>83</v>
      </c>
      <c r="G7" s="59">
        <v>6</v>
      </c>
      <c r="H7" s="59">
        <v>1</v>
      </c>
      <c r="I7" s="28">
        <v>10</v>
      </c>
      <c r="J7" s="59">
        <v>36</v>
      </c>
      <c r="K7" s="59">
        <v>97</v>
      </c>
      <c r="L7" s="59">
        <v>48</v>
      </c>
      <c r="M7" s="62">
        <v>5</v>
      </c>
      <c r="N7" s="59">
        <f t="shared" si="0"/>
        <v>196</v>
      </c>
      <c r="O7" s="4"/>
    </row>
    <row r="8" spans="1:15" s="18" customFormat="1" ht="12" customHeight="1">
      <c r="A8" s="63" t="s">
        <v>3</v>
      </c>
      <c r="B8" s="59">
        <v>1160</v>
      </c>
      <c r="C8" s="59">
        <v>8</v>
      </c>
      <c r="D8" s="28">
        <v>142</v>
      </c>
      <c r="E8" s="28">
        <v>4</v>
      </c>
      <c r="F8" s="61">
        <v>45</v>
      </c>
      <c r="G8" s="59">
        <v>6</v>
      </c>
      <c r="H8" s="59">
        <v>0</v>
      </c>
      <c r="I8" s="28">
        <v>4</v>
      </c>
      <c r="J8" s="59">
        <v>16</v>
      </c>
      <c r="K8" s="59">
        <v>57</v>
      </c>
      <c r="L8" s="59">
        <v>30</v>
      </c>
      <c r="M8" s="62">
        <v>3</v>
      </c>
      <c r="N8" s="59">
        <f t="shared" si="0"/>
        <v>110</v>
      </c>
      <c r="O8" s="17"/>
    </row>
    <row r="9" spans="1:15" s="5" customFormat="1" ht="12" customHeight="1">
      <c r="A9" s="64" t="s">
        <v>4</v>
      </c>
      <c r="B9" s="59">
        <v>1504</v>
      </c>
      <c r="C9" s="59">
        <v>13</v>
      </c>
      <c r="D9" s="28">
        <v>38</v>
      </c>
      <c r="E9" s="28">
        <v>1</v>
      </c>
      <c r="F9" s="61">
        <v>101</v>
      </c>
      <c r="G9" s="59">
        <v>6</v>
      </c>
      <c r="H9" s="59">
        <v>0</v>
      </c>
      <c r="I9" s="28">
        <v>5</v>
      </c>
      <c r="J9" s="59">
        <v>15</v>
      </c>
      <c r="K9" s="59">
        <v>67</v>
      </c>
      <c r="L9" s="59">
        <v>89</v>
      </c>
      <c r="M9" s="62">
        <v>20</v>
      </c>
      <c r="N9" s="59">
        <f t="shared" si="0"/>
        <v>196</v>
      </c>
      <c r="O9" s="4"/>
    </row>
    <row r="10" spans="1:15" s="5" customFormat="1" ht="12" customHeight="1">
      <c r="A10" s="64" t="s">
        <v>5</v>
      </c>
      <c r="B10" s="59">
        <v>1425</v>
      </c>
      <c r="C10" s="59">
        <v>12</v>
      </c>
      <c r="D10" s="28">
        <v>231</v>
      </c>
      <c r="E10" s="28">
        <v>8</v>
      </c>
      <c r="F10" s="65">
        <v>77</v>
      </c>
      <c r="G10" s="27">
        <v>4</v>
      </c>
      <c r="H10" s="27">
        <v>1</v>
      </c>
      <c r="I10" s="28">
        <v>5</v>
      </c>
      <c r="J10" s="27">
        <v>6</v>
      </c>
      <c r="K10" s="27">
        <v>69</v>
      </c>
      <c r="L10" s="27">
        <v>90</v>
      </c>
      <c r="M10" s="27">
        <v>10</v>
      </c>
      <c r="N10" s="59">
        <f t="shared" si="0"/>
        <v>180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102</v>
      </c>
      <c r="G11" s="55">
        <v>4</v>
      </c>
      <c r="H11" s="55">
        <v>11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583</v>
      </c>
      <c r="G12" s="71">
        <v>14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9373</v>
      </c>
      <c r="C13" s="38">
        <f t="shared" si="1"/>
        <v>68</v>
      </c>
      <c r="D13" s="39">
        <f>SUM(D6:D12)</f>
        <v>867</v>
      </c>
      <c r="E13" s="36">
        <f>SUM(E6:E12)</f>
        <v>32</v>
      </c>
      <c r="F13" s="38">
        <f t="shared" si="1"/>
        <v>1154</v>
      </c>
      <c r="G13" s="38">
        <f t="shared" si="1"/>
        <v>54</v>
      </c>
      <c r="H13" s="38">
        <f t="shared" si="1"/>
        <v>20</v>
      </c>
      <c r="I13" s="38">
        <f t="shared" si="1"/>
        <v>37</v>
      </c>
      <c r="J13" s="38">
        <f t="shared" si="1"/>
        <v>146</v>
      </c>
      <c r="K13" s="38">
        <f t="shared" si="1"/>
        <v>507</v>
      </c>
      <c r="L13" s="38">
        <f t="shared" si="1"/>
        <v>452</v>
      </c>
      <c r="M13" s="40">
        <f t="shared" si="1"/>
        <v>58</v>
      </c>
      <c r="N13" s="38">
        <f t="shared" si="1"/>
        <v>1200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35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37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57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34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46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49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39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55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24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37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39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50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36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52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54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26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59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s="18" customFormat="1" ht="12" customHeight="1">
      <c r="A37" s="37" t="s">
        <v>56</v>
      </c>
      <c r="B37" s="41">
        <f aca="true" t="shared" si="2" ref="B37:N37">SUM(B17:B36)</f>
        <v>0</v>
      </c>
      <c r="C37" s="41">
        <f t="shared" si="2"/>
        <v>0</v>
      </c>
      <c r="D37" s="41">
        <f>SUM(D17:D36)</f>
        <v>759</v>
      </c>
      <c r="E37" s="41">
        <f>SUM(E17:E36)</f>
        <v>20</v>
      </c>
      <c r="F37" s="41">
        <f t="shared" si="2"/>
        <v>0</v>
      </c>
      <c r="G37" s="41">
        <f t="shared" si="2"/>
        <v>0</v>
      </c>
      <c r="H37" s="41">
        <f t="shared" si="2"/>
        <v>0</v>
      </c>
      <c r="I37" s="41">
        <f t="shared" si="2"/>
        <v>0</v>
      </c>
      <c r="J37" s="41">
        <f t="shared" si="2"/>
        <v>0</v>
      </c>
      <c r="K37" s="41">
        <f t="shared" si="2"/>
        <v>0</v>
      </c>
      <c r="L37" s="41">
        <f t="shared" si="2"/>
        <v>0</v>
      </c>
      <c r="M37" s="41">
        <f t="shared" si="2"/>
        <v>0</v>
      </c>
      <c r="N37" s="41">
        <f t="shared" si="2"/>
        <v>0</v>
      </c>
    </row>
    <row r="38" spans="1:14" ht="12" customHeight="1">
      <c r="A38" s="42" t="s">
        <v>53</v>
      </c>
      <c r="B38" s="43">
        <f aca="true" t="shared" si="3" ref="B38:N38">B13+B37</f>
        <v>9373</v>
      </c>
      <c r="C38" s="43">
        <f t="shared" si="3"/>
        <v>68</v>
      </c>
      <c r="D38" s="43">
        <f t="shared" si="3"/>
        <v>1626</v>
      </c>
      <c r="E38" s="43">
        <f t="shared" si="3"/>
        <v>52</v>
      </c>
      <c r="F38" s="43">
        <f t="shared" si="3"/>
        <v>1154</v>
      </c>
      <c r="G38" s="43">
        <f t="shared" si="3"/>
        <v>54</v>
      </c>
      <c r="H38" s="43">
        <f t="shared" si="3"/>
        <v>20</v>
      </c>
      <c r="I38" s="43">
        <f t="shared" si="3"/>
        <v>37</v>
      </c>
      <c r="J38" s="43">
        <f t="shared" si="3"/>
        <v>146</v>
      </c>
      <c r="K38" s="43">
        <f t="shared" si="3"/>
        <v>507</v>
      </c>
      <c r="L38" s="43">
        <f t="shared" si="3"/>
        <v>452</v>
      </c>
      <c r="M38" s="43">
        <f t="shared" si="3"/>
        <v>58</v>
      </c>
      <c r="N38" s="43">
        <f t="shared" si="3"/>
        <v>1200</v>
      </c>
    </row>
    <row r="39" spans="1:14" ht="12" customHeight="1">
      <c r="A39" s="44" t="s">
        <v>57</v>
      </c>
      <c r="B39" s="28">
        <v>33</v>
      </c>
      <c r="C39" s="50" t="s">
        <v>20</v>
      </c>
      <c r="D39" s="51"/>
      <c r="E39" s="51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2" customHeight="1">
      <c r="A40" s="44" t="s">
        <v>58</v>
      </c>
      <c r="B40" s="76">
        <f>C38</f>
        <v>68</v>
      </c>
      <c r="C40" s="103"/>
      <c r="D40" s="104"/>
      <c r="E40" s="103"/>
      <c r="F40" s="21"/>
      <c r="G40" s="21"/>
      <c r="H40" s="21"/>
      <c r="I40" s="21"/>
      <c r="J40" s="21"/>
      <c r="K40" s="24"/>
      <c r="L40" s="21"/>
      <c r="M40" s="96"/>
      <c r="N40" s="96"/>
    </row>
    <row r="41" spans="1:14" ht="12" customHeight="1">
      <c r="A41" s="44" t="s">
        <v>59</v>
      </c>
      <c r="B41" s="59">
        <v>1006</v>
      </c>
      <c r="C41" s="19"/>
      <c r="D41" s="16"/>
      <c r="E41" s="20"/>
      <c r="F41" s="22"/>
      <c r="G41" s="22"/>
      <c r="H41" s="22"/>
      <c r="I41" s="22"/>
      <c r="J41" s="22"/>
      <c r="K41" s="24"/>
      <c r="L41" s="21"/>
      <c r="M41" s="96"/>
      <c r="N41" s="96"/>
    </row>
    <row r="42" spans="1:14" ht="12" customHeight="1">
      <c r="A42" s="44" t="s">
        <v>60</v>
      </c>
      <c r="B42" s="76">
        <v>194</v>
      </c>
      <c r="C42" s="19"/>
      <c r="D42" s="14"/>
      <c r="E42" s="25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2.75" customHeight="1">
      <c r="A43" s="26" t="s">
        <v>67</v>
      </c>
      <c r="B43" s="14"/>
      <c r="C43" s="14"/>
      <c r="D43" s="14"/>
      <c r="E43" s="14"/>
      <c r="F43" s="22"/>
      <c r="G43" s="22"/>
      <c r="H43" s="22"/>
      <c r="I43" s="22"/>
      <c r="J43" s="22"/>
      <c r="K43" s="24"/>
      <c r="L43" s="23"/>
      <c r="M43" s="96"/>
      <c r="N43" s="96"/>
    </row>
    <row r="44" spans="1:14" ht="15.75" customHeight="1">
      <c r="A44" s="50" t="s">
        <v>71</v>
      </c>
      <c r="B44" s="51"/>
      <c r="C44" s="51"/>
      <c r="D44" s="51"/>
      <c r="E44" s="51"/>
      <c r="F44" s="52"/>
      <c r="G44" s="52"/>
      <c r="H44" s="22"/>
      <c r="I44" s="22"/>
      <c r="J44" s="22"/>
      <c r="K44" s="24"/>
      <c r="L44" s="23"/>
      <c r="M44" s="29"/>
      <c r="N44" s="29"/>
    </row>
    <row r="45" spans="1:14" ht="13.5" customHeight="1">
      <c r="A45" s="50" t="s">
        <v>35</v>
      </c>
      <c r="B45" s="50"/>
      <c r="C45" s="51"/>
      <c r="D45" s="51"/>
      <c r="E45" s="51"/>
      <c r="F45" s="53"/>
      <c r="G45" s="53"/>
      <c r="H45" s="24"/>
      <c r="I45" s="24"/>
      <c r="J45" s="24"/>
      <c r="K45" s="24"/>
      <c r="L45" s="21"/>
      <c r="M45" s="96"/>
      <c r="N45" s="96"/>
    </row>
    <row r="46" spans="1:7" ht="15">
      <c r="A46" s="50" t="s">
        <v>36</v>
      </c>
      <c r="B46" s="51"/>
      <c r="C46" s="51"/>
      <c r="D46" s="51"/>
      <c r="E46" s="51"/>
      <c r="F46" s="51"/>
      <c r="G46" s="51"/>
    </row>
    <row r="47" spans="1:4" ht="15">
      <c r="A47" s="50" t="s">
        <v>63</v>
      </c>
      <c r="B47" s="51"/>
      <c r="C47" s="51"/>
      <c r="D47" s="51"/>
    </row>
  </sheetData>
  <sheetProtection password="B9F7" sheet="1" objects="1" scenarios="1" selectLockedCells="1" selectUnlockedCells="1"/>
  <mergeCells count="16">
    <mergeCell ref="A1:N1"/>
    <mergeCell ref="A2:N2"/>
    <mergeCell ref="A3:N3"/>
    <mergeCell ref="A4:A5"/>
    <mergeCell ref="B4:C4"/>
    <mergeCell ref="D4:E4"/>
    <mergeCell ref="F4:H4"/>
    <mergeCell ref="I4:N4"/>
    <mergeCell ref="M43:N43"/>
    <mergeCell ref="M45:N45"/>
    <mergeCell ref="A15:N15"/>
    <mergeCell ref="A14:N14"/>
    <mergeCell ref="C40:E40"/>
    <mergeCell ref="M40:N40"/>
    <mergeCell ref="M41:N41"/>
    <mergeCell ref="M42:N4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78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78" t="s">
        <v>45</v>
      </c>
      <c r="J5" s="78" t="s">
        <v>46</v>
      </c>
      <c r="K5" s="78" t="s">
        <v>50</v>
      </c>
      <c r="L5" s="78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f>3247+2</f>
        <v>3249</v>
      </c>
      <c r="C6" s="55">
        <v>21</v>
      </c>
      <c r="D6" s="28">
        <f>432+49</f>
        <v>481</v>
      </c>
      <c r="E6" s="28">
        <v>19</v>
      </c>
      <c r="F6" s="56">
        <v>163</v>
      </c>
      <c r="G6" s="55">
        <v>15</v>
      </c>
      <c r="H6" s="57">
        <v>1</v>
      </c>
      <c r="I6" s="28">
        <v>13</v>
      </c>
      <c r="J6" s="55">
        <v>74</v>
      </c>
      <c r="K6" s="55">
        <v>219</v>
      </c>
      <c r="L6" s="55">
        <v>195</v>
      </c>
      <c r="M6" s="58">
        <v>20</v>
      </c>
      <c r="N6" s="59">
        <f>SUM(I6:M6)</f>
        <v>521</v>
      </c>
      <c r="O6" s="4"/>
    </row>
    <row r="7" spans="1:15" s="5" customFormat="1" ht="12" customHeight="1">
      <c r="A7" s="60" t="s">
        <v>2</v>
      </c>
      <c r="B7" s="59">
        <f>1972+5</f>
        <v>1977</v>
      </c>
      <c r="C7" s="59">
        <v>14</v>
      </c>
      <c r="D7" s="28">
        <v>50</v>
      </c>
      <c r="E7" s="28">
        <v>2</v>
      </c>
      <c r="F7" s="61">
        <v>83</v>
      </c>
      <c r="G7" s="59">
        <v>10</v>
      </c>
      <c r="H7" s="59">
        <v>1</v>
      </c>
      <c r="I7" s="28">
        <v>12</v>
      </c>
      <c r="J7" s="59">
        <v>36</v>
      </c>
      <c r="K7" s="59">
        <v>97</v>
      </c>
      <c r="L7" s="59">
        <v>48</v>
      </c>
      <c r="M7" s="62">
        <v>5</v>
      </c>
      <c r="N7" s="59">
        <f aca="true" t="shared" si="0" ref="N7:N12">SUM(I7:M7)</f>
        <v>198</v>
      </c>
      <c r="O7" s="4"/>
    </row>
    <row r="8" spans="1:15" s="18" customFormat="1" ht="12" customHeight="1">
      <c r="A8" s="63" t="s">
        <v>3</v>
      </c>
      <c r="B8" s="59">
        <v>1149</v>
      </c>
      <c r="C8" s="59">
        <v>8</v>
      </c>
      <c r="D8" s="28">
        <v>142</v>
      </c>
      <c r="E8" s="28">
        <v>4</v>
      </c>
      <c r="F8" s="61">
        <v>45</v>
      </c>
      <c r="G8" s="59">
        <v>6</v>
      </c>
      <c r="H8" s="59">
        <v>0</v>
      </c>
      <c r="I8" s="28">
        <v>4</v>
      </c>
      <c r="J8" s="59">
        <v>17</v>
      </c>
      <c r="K8" s="59">
        <v>58</v>
      </c>
      <c r="L8" s="59">
        <v>30</v>
      </c>
      <c r="M8" s="62">
        <v>3</v>
      </c>
      <c r="N8" s="59">
        <f t="shared" si="0"/>
        <v>112</v>
      </c>
      <c r="O8" s="17"/>
    </row>
    <row r="9" spans="1:15" s="5" customFormat="1" ht="12" customHeight="1">
      <c r="A9" s="64" t="s">
        <v>4</v>
      </c>
      <c r="B9" s="59">
        <v>1491</v>
      </c>
      <c r="C9" s="59">
        <v>13</v>
      </c>
      <c r="D9" s="28">
        <v>63</v>
      </c>
      <c r="E9" s="28">
        <v>2</v>
      </c>
      <c r="F9" s="61">
        <v>101</v>
      </c>
      <c r="G9" s="59">
        <v>6</v>
      </c>
      <c r="H9" s="59">
        <v>0</v>
      </c>
      <c r="I9" s="28">
        <v>5</v>
      </c>
      <c r="J9" s="59">
        <v>16</v>
      </c>
      <c r="K9" s="59">
        <v>69</v>
      </c>
      <c r="L9" s="59">
        <v>89</v>
      </c>
      <c r="M9" s="62">
        <v>20</v>
      </c>
      <c r="N9" s="59">
        <f t="shared" si="0"/>
        <v>199</v>
      </c>
      <c r="O9" s="4"/>
    </row>
    <row r="10" spans="1:15" s="5" customFormat="1" ht="12" customHeight="1">
      <c r="A10" s="64" t="s">
        <v>5</v>
      </c>
      <c r="B10" s="59">
        <v>1412</v>
      </c>
      <c r="C10" s="59">
        <v>12</v>
      </c>
      <c r="D10" s="28">
        <v>208</v>
      </c>
      <c r="E10" s="28">
        <v>7</v>
      </c>
      <c r="F10" s="65">
        <v>77</v>
      </c>
      <c r="G10" s="80">
        <v>4</v>
      </c>
      <c r="H10" s="80">
        <v>1</v>
      </c>
      <c r="I10" s="79">
        <v>5</v>
      </c>
      <c r="J10" s="80">
        <v>6</v>
      </c>
      <c r="K10" s="80">
        <v>71</v>
      </c>
      <c r="L10" s="80">
        <v>91</v>
      </c>
      <c r="M10" s="80">
        <v>10</v>
      </c>
      <c r="N10" s="59">
        <f t="shared" si="0"/>
        <v>183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102</v>
      </c>
      <c r="G11" s="55">
        <v>6</v>
      </c>
      <c r="H11" s="55">
        <v>10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583</v>
      </c>
      <c r="G12" s="71">
        <v>16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9278</v>
      </c>
      <c r="C13" s="38">
        <f t="shared" si="1"/>
        <v>68</v>
      </c>
      <c r="D13" s="39">
        <f>SUM(D6:D12)</f>
        <v>944</v>
      </c>
      <c r="E13" s="36">
        <f>SUM(E6:E12)</f>
        <v>34</v>
      </c>
      <c r="F13" s="38">
        <f t="shared" si="1"/>
        <v>1154</v>
      </c>
      <c r="G13" s="38">
        <f t="shared" si="1"/>
        <v>63</v>
      </c>
      <c r="H13" s="38">
        <f t="shared" si="1"/>
        <v>19</v>
      </c>
      <c r="I13" s="38">
        <f t="shared" si="1"/>
        <v>39</v>
      </c>
      <c r="J13" s="38">
        <f t="shared" si="1"/>
        <v>149</v>
      </c>
      <c r="K13" s="38">
        <f t="shared" si="1"/>
        <v>514</v>
      </c>
      <c r="L13" s="38">
        <f t="shared" si="1"/>
        <v>453</v>
      </c>
      <c r="M13" s="40">
        <f t="shared" si="1"/>
        <v>58</v>
      </c>
      <c r="N13" s="38">
        <f t="shared" si="1"/>
        <v>1213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35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41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65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34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46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49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39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68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25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46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38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50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42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53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58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26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59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s="18" customFormat="1" ht="12" customHeight="1">
      <c r="A37" s="37" t="s">
        <v>56</v>
      </c>
      <c r="B37" s="41">
        <f aca="true" t="shared" si="2" ref="B37:N37">SUM(B17:B36)</f>
        <v>0</v>
      </c>
      <c r="C37" s="41">
        <f t="shared" si="2"/>
        <v>0</v>
      </c>
      <c r="D37" s="41">
        <f>SUM(D17:D36)</f>
        <v>804</v>
      </c>
      <c r="E37" s="41">
        <f>SUM(E17:E36)</f>
        <v>20</v>
      </c>
      <c r="F37" s="41">
        <f t="shared" si="2"/>
        <v>0</v>
      </c>
      <c r="G37" s="41">
        <f t="shared" si="2"/>
        <v>0</v>
      </c>
      <c r="H37" s="41">
        <f t="shared" si="2"/>
        <v>0</v>
      </c>
      <c r="I37" s="41">
        <f t="shared" si="2"/>
        <v>0</v>
      </c>
      <c r="J37" s="41">
        <f t="shared" si="2"/>
        <v>0</v>
      </c>
      <c r="K37" s="41">
        <f t="shared" si="2"/>
        <v>0</v>
      </c>
      <c r="L37" s="41">
        <f t="shared" si="2"/>
        <v>0</v>
      </c>
      <c r="M37" s="41">
        <f t="shared" si="2"/>
        <v>0</v>
      </c>
      <c r="N37" s="41">
        <f t="shared" si="2"/>
        <v>0</v>
      </c>
    </row>
    <row r="38" spans="1:14" ht="12" customHeight="1">
      <c r="A38" s="42" t="s">
        <v>53</v>
      </c>
      <c r="B38" s="43">
        <f aca="true" t="shared" si="3" ref="B38:N38">B13+B37</f>
        <v>9278</v>
      </c>
      <c r="C38" s="43">
        <f t="shared" si="3"/>
        <v>68</v>
      </c>
      <c r="D38" s="43">
        <f t="shared" si="3"/>
        <v>1748</v>
      </c>
      <c r="E38" s="43">
        <f t="shared" si="3"/>
        <v>54</v>
      </c>
      <c r="F38" s="43">
        <f t="shared" si="3"/>
        <v>1154</v>
      </c>
      <c r="G38" s="43">
        <f t="shared" si="3"/>
        <v>63</v>
      </c>
      <c r="H38" s="43">
        <f t="shared" si="3"/>
        <v>19</v>
      </c>
      <c r="I38" s="43">
        <f t="shared" si="3"/>
        <v>39</v>
      </c>
      <c r="J38" s="43">
        <f t="shared" si="3"/>
        <v>149</v>
      </c>
      <c r="K38" s="43">
        <f t="shared" si="3"/>
        <v>514</v>
      </c>
      <c r="L38" s="43">
        <f t="shared" si="3"/>
        <v>453</v>
      </c>
      <c r="M38" s="43">
        <f t="shared" si="3"/>
        <v>58</v>
      </c>
      <c r="N38" s="43">
        <f t="shared" si="3"/>
        <v>1213</v>
      </c>
    </row>
    <row r="39" spans="1:14" ht="12" customHeight="1">
      <c r="A39" s="44" t="s">
        <v>57</v>
      </c>
      <c r="B39" s="28">
        <v>33</v>
      </c>
      <c r="C39" s="50" t="s">
        <v>20</v>
      </c>
      <c r="D39" s="51"/>
      <c r="E39" s="51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2" customHeight="1">
      <c r="A40" s="44" t="s">
        <v>58</v>
      </c>
      <c r="B40" s="76">
        <f>C38</f>
        <v>68</v>
      </c>
      <c r="C40" s="103"/>
      <c r="D40" s="104"/>
      <c r="E40" s="103"/>
      <c r="F40" s="21"/>
      <c r="G40" s="21"/>
      <c r="H40" s="21"/>
      <c r="I40" s="21"/>
      <c r="J40" s="21"/>
      <c r="K40" s="24"/>
      <c r="L40" s="21"/>
      <c r="M40" s="96"/>
      <c r="N40" s="96"/>
    </row>
    <row r="41" spans="1:14" ht="12" customHeight="1">
      <c r="A41" s="44" t="s">
        <v>59</v>
      </c>
      <c r="B41" s="59">
        <v>1006</v>
      </c>
      <c r="C41" s="19"/>
      <c r="D41" s="16"/>
      <c r="E41" s="20"/>
      <c r="F41" s="22"/>
      <c r="G41" s="22"/>
      <c r="H41" s="22"/>
      <c r="I41" s="22"/>
      <c r="J41" s="22"/>
      <c r="K41" s="24"/>
      <c r="L41" s="21"/>
      <c r="M41" s="96"/>
      <c r="N41" s="96"/>
    </row>
    <row r="42" spans="1:14" ht="12" customHeight="1">
      <c r="A42" s="44" t="s">
        <v>60</v>
      </c>
      <c r="B42" s="76">
        <v>207</v>
      </c>
      <c r="C42" s="19"/>
      <c r="D42" s="14"/>
      <c r="E42" s="25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2.75" customHeight="1">
      <c r="A43" s="26" t="s">
        <v>67</v>
      </c>
      <c r="B43" s="14"/>
      <c r="C43" s="14"/>
      <c r="D43" s="25"/>
      <c r="E43" s="14"/>
      <c r="F43" s="22"/>
      <c r="G43" s="22"/>
      <c r="H43" s="22"/>
      <c r="I43" s="22"/>
      <c r="J43" s="22"/>
      <c r="K43" s="24"/>
      <c r="L43" s="23"/>
      <c r="M43" s="96"/>
      <c r="N43" s="96"/>
    </row>
    <row r="44" spans="1:14" ht="15.75" customHeight="1">
      <c r="A44" s="50" t="s">
        <v>72</v>
      </c>
      <c r="B44" s="51"/>
      <c r="C44" s="51"/>
      <c r="D44" s="51"/>
      <c r="E44" s="51"/>
      <c r="F44" s="52"/>
      <c r="G44" s="52"/>
      <c r="H44" s="22"/>
      <c r="I44" s="22"/>
      <c r="J44" s="22"/>
      <c r="K44" s="24"/>
      <c r="L44" s="23"/>
      <c r="M44" s="29"/>
      <c r="N44" s="29"/>
    </row>
    <row r="45" spans="1:14" ht="13.5" customHeight="1">
      <c r="A45" s="50" t="s">
        <v>65</v>
      </c>
      <c r="B45" s="50"/>
      <c r="C45" s="51"/>
      <c r="D45" s="51"/>
      <c r="E45" s="51"/>
      <c r="F45" s="53"/>
      <c r="G45" s="53"/>
      <c r="H45" s="24"/>
      <c r="I45" s="24"/>
      <c r="J45" s="24"/>
      <c r="K45" s="24"/>
      <c r="L45" s="21"/>
      <c r="M45" s="96"/>
      <c r="N45" s="96"/>
    </row>
    <row r="46" spans="1:7" ht="15">
      <c r="A46" s="50" t="s">
        <v>36</v>
      </c>
      <c r="B46" s="51"/>
      <c r="C46" s="51"/>
      <c r="D46" s="51"/>
      <c r="E46" s="51"/>
      <c r="F46" s="51"/>
      <c r="G46" s="51"/>
    </row>
    <row r="47" spans="1:4" ht="15">
      <c r="A47" s="50" t="s">
        <v>63</v>
      </c>
      <c r="B47" s="51"/>
      <c r="C47" s="51"/>
      <c r="D47" s="51"/>
    </row>
  </sheetData>
  <sheetProtection password="B9F7" sheet="1" objects="1" scenarios="1" selectLockedCells="1" selectUnlockedCells="1"/>
  <mergeCells count="16">
    <mergeCell ref="A1:N1"/>
    <mergeCell ref="A2:N2"/>
    <mergeCell ref="A3:N3"/>
    <mergeCell ref="A4:A5"/>
    <mergeCell ref="B4:C4"/>
    <mergeCell ref="D4:E4"/>
    <mergeCell ref="F4:H4"/>
    <mergeCell ref="I4:N4"/>
    <mergeCell ref="M43:N43"/>
    <mergeCell ref="M45:N45"/>
    <mergeCell ref="A14:N14"/>
    <mergeCell ref="A15:N15"/>
    <mergeCell ref="C40:E40"/>
    <mergeCell ref="M40:N40"/>
    <mergeCell ref="M41:N41"/>
    <mergeCell ref="M42:N4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1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1" t="s">
        <v>45</v>
      </c>
      <c r="J5" s="81" t="s">
        <v>46</v>
      </c>
      <c r="K5" s="81" t="s">
        <v>50</v>
      </c>
      <c r="L5" s="81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f>3230+2</f>
        <v>3232</v>
      </c>
      <c r="C6" s="55">
        <v>21</v>
      </c>
      <c r="D6" s="28">
        <f>369+49</f>
        <v>418</v>
      </c>
      <c r="E6" s="28">
        <f>14+3</f>
        <v>17</v>
      </c>
      <c r="F6" s="56">
        <v>163</v>
      </c>
      <c r="G6" s="55">
        <v>15</v>
      </c>
      <c r="H6" s="57">
        <v>1</v>
      </c>
      <c r="I6" s="28">
        <v>13</v>
      </c>
      <c r="J6" s="55">
        <v>76</v>
      </c>
      <c r="K6" s="55">
        <v>215</v>
      </c>
      <c r="L6" s="55">
        <v>198</v>
      </c>
      <c r="M6" s="58">
        <v>20</v>
      </c>
      <c r="N6" s="59">
        <f>SUM(I6:M6)</f>
        <v>522</v>
      </c>
      <c r="O6" s="4"/>
    </row>
    <row r="7" spans="1:15" s="5" customFormat="1" ht="12" customHeight="1">
      <c r="A7" s="60" t="s">
        <v>2</v>
      </c>
      <c r="B7" s="59">
        <f>1959+5</f>
        <v>1964</v>
      </c>
      <c r="C7" s="59">
        <v>14</v>
      </c>
      <c r="D7" s="28">
        <v>16</v>
      </c>
      <c r="E7" s="28">
        <v>1</v>
      </c>
      <c r="F7" s="61">
        <v>82</v>
      </c>
      <c r="G7" s="59">
        <v>10</v>
      </c>
      <c r="H7" s="59">
        <v>1</v>
      </c>
      <c r="I7" s="28">
        <v>13</v>
      </c>
      <c r="J7" s="59">
        <v>36</v>
      </c>
      <c r="K7" s="59">
        <v>101</v>
      </c>
      <c r="L7" s="59">
        <v>47</v>
      </c>
      <c r="M7" s="62">
        <v>6</v>
      </c>
      <c r="N7" s="59">
        <f aca="true" t="shared" si="0" ref="N7:N12">SUM(I7:M7)</f>
        <v>203</v>
      </c>
      <c r="O7" s="4"/>
    </row>
    <row r="8" spans="1:15" s="18" customFormat="1" ht="12" customHeight="1">
      <c r="A8" s="63" t="s">
        <v>3</v>
      </c>
      <c r="B8" s="59">
        <v>1134</v>
      </c>
      <c r="C8" s="59">
        <v>8</v>
      </c>
      <c r="D8" s="28">
        <v>182</v>
      </c>
      <c r="E8" s="28">
        <v>5</v>
      </c>
      <c r="F8" s="61">
        <v>45</v>
      </c>
      <c r="G8" s="59">
        <v>6</v>
      </c>
      <c r="H8" s="59">
        <v>0</v>
      </c>
      <c r="I8" s="28">
        <v>3</v>
      </c>
      <c r="J8" s="59">
        <v>17</v>
      </c>
      <c r="K8" s="59">
        <v>56</v>
      </c>
      <c r="L8" s="59">
        <v>31</v>
      </c>
      <c r="M8" s="62">
        <v>3</v>
      </c>
      <c r="N8" s="59">
        <f t="shared" si="0"/>
        <v>110</v>
      </c>
      <c r="O8" s="17"/>
    </row>
    <row r="9" spans="1:15" s="5" customFormat="1" ht="12" customHeight="1">
      <c r="A9" s="64" t="s">
        <v>4</v>
      </c>
      <c r="B9" s="59">
        <v>1484</v>
      </c>
      <c r="C9" s="59">
        <v>13</v>
      </c>
      <c r="D9" s="28">
        <v>63</v>
      </c>
      <c r="E9" s="28">
        <v>2</v>
      </c>
      <c r="F9" s="61">
        <v>101</v>
      </c>
      <c r="G9" s="59">
        <v>6</v>
      </c>
      <c r="H9" s="59">
        <v>0</v>
      </c>
      <c r="I9" s="28">
        <v>4</v>
      </c>
      <c r="J9" s="59">
        <v>17</v>
      </c>
      <c r="K9" s="59">
        <v>68</v>
      </c>
      <c r="L9" s="59">
        <v>88</v>
      </c>
      <c r="M9" s="62">
        <v>20</v>
      </c>
      <c r="N9" s="59">
        <f t="shared" si="0"/>
        <v>197</v>
      </c>
      <c r="O9" s="4"/>
    </row>
    <row r="10" spans="1:15" s="5" customFormat="1" ht="12" customHeight="1">
      <c r="A10" s="64" t="s">
        <v>5</v>
      </c>
      <c r="B10" s="59">
        <v>1401</v>
      </c>
      <c r="C10" s="59">
        <v>12</v>
      </c>
      <c r="D10" s="28">
        <v>182</v>
      </c>
      <c r="E10" s="28">
        <v>6</v>
      </c>
      <c r="F10" s="65">
        <v>77</v>
      </c>
      <c r="G10" s="80">
        <v>5</v>
      </c>
      <c r="H10" s="80">
        <v>1</v>
      </c>
      <c r="I10" s="79">
        <v>6</v>
      </c>
      <c r="J10" s="80">
        <v>6</v>
      </c>
      <c r="K10" s="80">
        <v>70</v>
      </c>
      <c r="L10" s="80">
        <v>91</v>
      </c>
      <c r="M10" s="80">
        <v>9</v>
      </c>
      <c r="N10" s="59">
        <f t="shared" si="0"/>
        <v>182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102</v>
      </c>
      <c r="G11" s="55">
        <v>8</v>
      </c>
      <c r="H11" s="55">
        <v>8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582</v>
      </c>
      <c r="G12" s="71">
        <v>15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9215</v>
      </c>
      <c r="C13" s="38">
        <f t="shared" si="1"/>
        <v>68</v>
      </c>
      <c r="D13" s="39">
        <f>SUM(D6:D12)</f>
        <v>861</v>
      </c>
      <c r="E13" s="36">
        <f>SUM(E6:E12)</f>
        <v>31</v>
      </c>
      <c r="F13" s="38">
        <f t="shared" si="1"/>
        <v>1152</v>
      </c>
      <c r="G13" s="38">
        <f t="shared" si="1"/>
        <v>65</v>
      </c>
      <c r="H13" s="38">
        <f t="shared" si="1"/>
        <v>17</v>
      </c>
      <c r="I13" s="38">
        <f t="shared" si="1"/>
        <v>39</v>
      </c>
      <c r="J13" s="38">
        <f t="shared" si="1"/>
        <v>152</v>
      </c>
      <c r="K13" s="38">
        <f t="shared" si="1"/>
        <v>510</v>
      </c>
      <c r="L13" s="38">
        <f t="shared" si="1"/>
        <v>455</v>
      </c>
      <c r="M13" s="40">
        <f t="shared" si="1"/>
        <v>58</v>
      </c>
      <c r="N13" s="38">
        <f t="shared" si="1"/>
        <v>1214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35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41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65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34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46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49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39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68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25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46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38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50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42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53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58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26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59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69</v>
      </c>
      <c r="B37" s="48" t="s">
        <v>8</v>
      </c>
      <c r="C37" s="48" t="s">
        <v>8</v>
      </c>
      <c r="D37" s="48">
        <v>8</v>
      </c>
      <c r="E37" s="48">
        <v>1</v>
      </c>
      <c r="F37" s="48"/>
      <c r="G37" s="48"/>
      <c r="H37" s="48"/>
      <c r="I37" s="48"/>
      <c r="J37" s="48"/>
      <c r="K37" s="48"/>
      <c r="L37" s="48"/>
      <c r="M37" s="48"/>
      <c r="N37" s="48"/>
    </row>
    <row r="38" spans="1:14" s="18" customFormat="1" ht="12" customHeight="1">
      <c r="A38" s="37" t="s">
        <v>56</v>
      </c>
      <c r="B38" s="41">
        <f aca="true" t="shared" si="2" ref="B38:N38">SUM(B17:B37)</f>
        <v>0</v>
      </c>
      <c r="C38" s="41">
        <f t="shared" si="2"/>
        <v>0</v>
      </c>
      <c r="D38" s="41">
        <f t="shared" si="2"/>
        <v>812</v>
      </c>
      <c r="E38" s="41">
        <f t="shared" si="2"/>
        <v>21</v>
      </c>
      <c r="F38" s="41">
        <f t="shared" si="2"/>
        <v>0</v>
      </c>
      <c r="G38" s="41">
        <f t="shared" si="2"/>
        <v>0</v>
      </c>
      <c r="H38" s="41">
        <f t="shared" si="2"/>
        <v>0</v>
      </c>
      <c r="I38" s="41">
        <f t="shared" si="2"/>
        <v>0</v>
      </c>
      <c r="J38" s="41">
        <f t="shared" si="2"/>
        <v>0</v>
      </c>
      <c r="K38" s="41">
        <f t="shared" si="2"/>
        <v>0</v>
      </c>
      <c r="L38" s="41">
        <f t="shared" si="2"/>
        <v>0</v>
      </c>
      <c r="M38" s="41">
        <f t="shared" si="2"/>
        <v>0</v>
      </c>
      <c r="N38" s="41">
        <f t="shared" si="2"/>
        <v>0</v>
      </c>
    </row>
    <row r="39" spans="1:14" ht="12" customHeight="1">
      <c r="A39" s="42" t="s">
        <v>53</v>
      </c>
      <c r="B39" s="43">
        <f aca="true" t="shared" si="3" ref="B39:N39">B13+B38</f>
        <v>9215</v>
      </c>
      <c r="C39" s="43">
        <f t="shared" si="3"/>
        <v>68</v>
      </c>
      <c r="D39" s="43">
        <f t="shared" si="3"/>
        <v>1673</v>
      </c>
      <c r="E39" s="43">
        <f t="shared" si="3"/>
        <v>52</v>
      </c>
      <c r="F39" s="43">
        <f t="shared" si="3"/>
        <v>1152</v>
      </c>
      <c r="G39" s="43">
        <f t="shared" si="3"/>
        <v>65</v>
      </c>
      <c r="H39" s="43">
        <f t="shared" si="3"/>
        <v>17</v>
      </c>
      <c r="I39" s="43">
        <f t="shared" si="3"/>
        <v>39</v>
      </c>
      <c r="J39" s="43">
        <f t="shared" si="3"/>
        <v>152</v>
      </c>
      <c r="K39" s="43">
        <f t="shared" si="3"/>
        <v>510</v>
      </c>
      <c r="L39" s="43">
        <f t="shared" si="3"/>
        <v>455</v>
      </c>
      <c r="M39" s="43">
        <f t="shared" si="3"/>
        <v>58</v>
      </c>
      <c r="N39" s="43">
        <f t="shared" si="3"/>
        <v>1214</v>
      </c>
    </row>
    <row r="40" spans="1:14" ht="12" customHeight="1">
      <c r="A40" s="44" t="s">
        <v>57</v>
      </c>
      <c r="B40" s="28">
        <v>33</v>
      </c>
      <c r="C40" s="50" t="s">
        <v>20</v>
      </c>
      <c r="D40" s="51"/>
      <c r="E40" s="51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2" customHeight="1">
      <c r="A41" s="44" t="s">
        <v>58</v>
      </c>
      <c r="B41" s="76">
        <f>C39</f>
        <v>68</v>
      </c>
      <c r="C41" s="103"/>
      <c r="D41" s="104"/>
      <c r="E41" s="103"/>
      <c r="F41" s="21"/>
      <c r="G41" s="21"/>
      <c r="H41" s="21"/>
      <c r="I41" s="21"/>
      <c r="J41" s="21"/>
      <c r="K41" s="24"/>
      <c r="L41" s="21"/>
      <c r="M41" s="96"/>
      <c r="N41" s="96"/>
    </row>
    <row r="42" spans="1:14" ht="12" customHeight="1">
      <c r="A42" s="44" t="s">
        <v>59</v>
      </c>
      <c r="B42" s="59">
        <v>1002</v>
      </c>
      <c r="C42" s="19"/>
      <c r="D42" s="16"/>
      <c r="E42" s="20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2" customHeight="1">
      <c r="A43" s="44" t="s">
        <v>60</v>
      </c>
      <c r="B43" s="76">
        <v>212</v>
      </c>
      <c r="C43" s="19"/>
      <c r="D43" s="14"/>
      <c r="E43" s="25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.75" customHeight="1">
      <c r="A44" s="26" t="s">
        <v>67</v>
      </c>
      <c r="B44" s="14"/>
      <c r="C44" s="14"/>
      <c r="D44" s="25"/>
      <c r="E44" s="14"/>
      <c r="F44" s="22"/>
      <c r="G44" s="22"/>
      <c r="H44" s="22"/>
      <c r="I44" s="22"/>
      <c r="J44" s="22"/>
      <c r="K44" s="24"/>
      <c r="L44" s="23"/>
      <c r="M44" s="96"/>
      <c r="N44" s="96"/>
    </row>
    <row r="45" spans="1:14" ht="15.75" customHeight="1">
      <c r="A45" s="50" t="s">
        <v>72</v>
      </c>
      <c r="B45" s="51"/>
      <c r="C45" s="51"/>
      <c r="D45" s="51"/>
      <c r="E45" s="51"/>
      <c r="F45" s="52"/>
      <c r="G45" s="52"/>
      <c r="H45" s="22"/>
      <c r="I45" s="22"/>
      <c r="J45" s="22"/>
      <c r="K45" s="24"/>
      <c r="L45" s="23"/>
      <c r="M45" s="29"/>
      <c r="N45" s="29"/>
    </row>
    <row r="46" spans="1:14" ht="13.5" customHeight="1">
      <c r="A46" s="50" t="s">
        <v>65</v>
      </c>
      <c r="B46" s="50"/>
      <c r="C46" s="51"/>
      <c r="D46" s="51"/>
      <c r="E46" s="51"/>
      <c r="F46" s="53"/>
      <c r="G46" s="53"/>
      <c r="H46" s="24"/>
      <c r="I46" s="24"/>
      <c r="J46" s="24"/>
      <c r="K46" s="24"/>
      <c r="L46" s="21"/>
      <c r="M46" s="96"/>
      <c r="N46" s="96"/>
    </row>
    <row r="47" spans="1:7" ht="15">
      <c r="A47" s="50" t="s">
        <v>36</v>
      </c>
      <c r="B47" s="51"/>
      <c r="C47" s="51"/>
      <c r="D47" s="51"/>
      <c r="E47" s="51"/>
      <c r="F47" s="51"/>
      <c r="G47" s="51"/>
    </row>
    <row r="48" spans="1:4" ht="15">
      <c r="A48" s="50" t="s">
        <v>63</v>
      </c>
      <c r="B48" s="51"/>
      <c r="C48" s="51"/>
      <c r="D48" s="51"/>
    </row>
  </sheetData>
  <sheetProtection password="B9F7" sheet="1" objects="1" scenarios="1" selectLockedCells="1" selectUnlockedCells="1"/>
  <mergeCells count="16">
    <mergeCell ref="A1:N1"/>
    <mergeCell ref="A2:N2"/>
    <mergeCell ref="A3:N3"/>
    <mergeCell ref="A4:A5"/>
    <mergeCell ref="B4:C4"/>
    <mergeCell ref="D4:E4"/>
    <mergeCell ref="F4:H4"/>
    <mergeCell ref="I4:N4"/>
    <mergeCell ref="M44:N44"/>
    <mergeCell ref="M46:N46"/>
    <mergeCell ref="A14:N14"/>
    <mergeCell ref="A15:N15"/>
    <mergeCell ref="C41:E41"/>
    <mergeCell ref="M41:N41"/>
    <mergeCell ref="M42:N42"/>
    <mergeCell ref="M43:N43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2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2" t="s">
        <v>45</v>
      </c>
      <c r="J5" s="82" t="s">
        <v>46</v>
      </c>
      <c r="K5" s="82" t="s">
        <v>50</v>
      </c>
      <c r="L5" s="82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f>3251+2</f>
        <v>3253</v>
      </c>
      <c r="C6" s="55">
        <v>21</v>
      </c>
      <c r="D6" s="28">
        <f>335+49</f>
        <v>384</v>
      </c>
      <c r="E6" s="28">
        <f>12+3</f>
        <v>15</v>
      </c>
      <c r="F6" s="56">
        <v>163</v>
      </c>
      <c r="G6" s="55">
        <v>17</v>
      </c>
      <c r="H6" s="57">
        <v>1</v>
      </c>
      <c r="I6" s="28">
        <v>14</v>
      </c>
      <c r="J6" s="55">
        <v>76</v>
      </c>
      <c r="K6" s="55">
        <v>218</v>
      </c>
      <c r="L6" s="55">
        <v>198</v>
      </c>
      <c r="M6" s="58">
        <v>20</v>
      </c>
      <c r="N6" s="59">
        <f>SUM(I6:M6)</f>
        <v>526</v>
      </c>
      <c r="O6" s="4"/>
    </row>
    <row r="7" spans="1:15" s="5" customFormat="1" ht="12" customHeight="1">
      <c r="A7" s="60" t="s">
        <v>2</v>
      </c>
      <c r="B7" s="59">
        <f>1956+5</f>
        <v>1961</v>
      </c>
      <c r="C7" s="59">
        <v>14</v>
      </c>
      <c r="D7" s="28">
        <v>50</v>
      </c>
      <c r="E7" s="28">
        <v>2</v>
      </c>
      <c r="F7" s="61">
        <v>82</v>
      </c>
      <c r="G7" s="59">
        <v>11</v>
      </c>
      <c r="H7" s="59">
        <v>1</v>
      </c>
      <c r="I7" s="28">
        <v>13</v>
      </c>
      <c r="J7" s="59">
        <v>35</v>
      </c>
      <c r="K7" s="59">
        <v>102</v>
      </c>
      <c r="L7" s="59">
        <v>47</v>
      </c>
      <c r="M7" s="62">
        <v>6</v>
      </c>
      <c r="N7" s="59">
        <f aca="true" t="shared" si="0" ref="N7:N12">SUM(I7:M7)</f>
        <v>203</v>
      </c>
      <c r="O7" s="4"/>
    </row>
    <row r="8" spans="1:15" s="18" customFormat="1" ht="12" customHeight="1">
      <c r="A8" s="63" t="s">
        <v>3</v>
      </c>
      <c r="B8" s="59">
        <v>1131</v>
      </c>
      <c r="C8" s="59">
        <v>8</v>
      </c>
      <c r="D8" s="28">
        <v>142</v>
      </c>
      <c r="E8" s="28">
        <v>4</v>
      </c>
      <c r="F8" s="61">
        <v>45</v>
      </c>
      <c r="G8" s="59">
        <v>7</v>
      </c>
      <c r="H8" s="59">
        <v>0</v>
      </c>
      <c r="I8" s="28">
        <v>3</v>
      </c>
      <c r="J8" s="59">
        <v>16</v>
      </c>
      <c r="K8" s="59">
        <v>57</v>
      </c>
      <c r="L8" s="59">
        <v>31</v>
      </c>
      <c r="M8" s="62">
        <v>3</v>
      </c>
      <c r="N8" s="59">
        <f t="shared" si="0"/>
        <v>110</v>
      </c>
      <c r="O8" s="17"/>
    </row>
    <row r="9" spans="1:15" s="5" customFormat="1" ht="12" customHeight="1">
      <c r="A9" s="64" t="s">
        <v>4</v>
      </c>
      <c r="B9" s="59">
        <v>1631</v>
      </c>
      <c r="C9" s="59">
        <v>13</v>
      </c>
      <c r="D9" s="28">
        <v>63</v>
      </c>
      <c r="E9" s="28">
        <v>2</v>
      </c>
      <c r="F9" s="61">
        <v>100</v>
      </c>
      <c r="G9" s="59">
        <v>6</v>
      </c>
      <c r="H9" s="59">
        <v>0</v>
      </c>
      <c r="I9" s="28">
        <v>4</v>
      </c>
      <c r="J9" s="59">
        <v>18</v>
      </c>
      <c r="K9" s="59">
        <v>67</v>
      </c>
      <c r="L9" s="59">
        <v>88</v>
      </c>
      <c r="M9" s="62">
        <v>20</v>
      </c>
      <c r="N9" s="59">
        <f t="shared" si="0"/>
        <v>197</v>
      </c>
      <c r="O9" s="4"/>
    </row>
    <row r="10" spans="1:15" s="5" customFormat="1" ht="12" customHeight="1">
      <c r="A10" s="64" t="s">
        <v>5</v>
      </c>
      <c r="B10" s="59">
        <v>1399</v>
      </c>
      <c r="C10" s="59">
        <v>12</v>
      </c>
      <c r="D10" s="28">
        <v>254</v>
      </c>
      <c r="E10" s="28">
        <v>8</v>
      </c>
      <c r="F10" s="65">
        <v>77</v>
      </c>
      <c r="G10" s="80">
        <v>5</v>
      </c>
      <c r="H10" s="80">
        <v>1</v>
      </c>
      <c r="I10" s="79">
        <v>7</v>
      </c>
      <c r="J10" s="80">
        <v>13</v>
      </c>
      <c r="K10" s="80">
        <v>63</v>
      </c>
      <c r="L10" s="80">
        <v>90</v>
      </c>
      <c r="M10" s="80">
        <v>9</v>
      </c>
      <c r="N10" s="59">
        <f t="shared" si="0"/>
        <v>182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27" t="s">
        <v>8</v>
      </c>
      <c r="E11" s="27" t="s">
        <v>8</v>
      </c>
      <c r="F11" s="61">
        <v>102</v>
      </c>
      <c r="G11" s="55">
        <v>10</v>
      </c>
      <c r="H11" s="55">
        <v>11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27" t="s">
        <v>8</v>
      </c>
      <c r="E12" s="27" t="s">
        <v>8</v>
      </c>
      <c r="F12" s="70">
        <v>581</v>
      </c>
      <c r="G12" s="71">
        <v>17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9375</v>
      </c>
      <c r="C13" s="38">
        <f t="shared" si="1"/>
        <v>68</v>
      </c>
      <c r="D13" s="39">
        <f>SUM(D6:D12)</f>
        <v>893</v>
      </c>
      <c r="E13" s="36">
        <f>SUM(E6:E12)</f>
        <v>31</v>
      </c>
      <c r="F13" s="38">
        <f t="shared" si="1"/>
        <v>1150</v>
      </c>
      <c r="G13" s="38">
        <f t="shared" si="1"/>
        <v>73</v>
      </c>
      <c r="H13" s="38">
        <f t="shared" si="1"/>
        <v>20</v>
      </c>
      <c r="I13" s="38">
        <f t="shared" si="1"/>
        <v>41</v>
      </c>
      <c r="J13" s="38">
        <f t="shared" si="1"/>
        <v>158</v>
      </c>
      <c r="K13" s="38">
        <f t="shared" si="1"/>
        <v>507</v>
      </c>
      <c r="L13" s="38">
        <f t="shared" si="1"/>
        <v>454</v>
      </c>
      <c r="M13" s="40">
        <f t="shared" si="1"/>
        <v>58</v>
      </c>
      <c r="N13" s="38">
        <f t="shared" si="1"/>
        <v>1218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35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41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55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9">
        <v>34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9">
        <v>40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9">
        <v>49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9">
        <v>39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53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21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36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37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46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34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53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52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25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59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69</v>
      </c>
      <c r="B37" s="48" t="s">
        <v>8</v>
      </c>
      <c r="C37" s="48" t="s">
        <v>8</v>
      </c>
      <c r="D37" s="48">
        <v>8</v>
      </c>
      <c r="E37" s="48">
        <v>1</v>
      </c>
      <c r="F37" s="48"/>
      <c r="G37" s="48"/>
      <c r="H37" s="48"/>
      <c r="I37" s="48"/>
      <c r="J37" s="48"/>
      <c r="K37" s="48"/>
      <c r="L37" s="48"/>
      <c r="M37" s="48"/>
      <c r="N37" s="48"/>
    </row>
    <row r="38" spans="1:14" s="18" customFormat="1" ht="12" customHeight="1">
      <c r="A38" s="37" t="s">
        <v>56</v>
      </c>
      <c r="B38" s="41">
        <f aca="true" t="shared" si="2" ref="B38:N38">SUM(B17:B37)</f>
        <v>0</v>
      </c>
      <c r="C38" s="41">
        <f t="shared" si="2"/>
        <v>0</v>
      </c>
      <c r="D38" s="41">
        <f>SUM(D17:D37)</f>
        <v>747</v>
      </c>
      <c r="E38" s="41">
        <f>SUM(E17:E37)</f>
        <v>21</v>
      </c>
      <c r="F38" s="41">
        <f t="shared" si="2"/>
        <v>0</v>
      </c>
      <c r="G38" s="41">
        <f t="shared" si="2"/>
        <v>0</v>
      </c>
      <c r="H38" s="41">
        <f t="shared" si="2"/>
        <v>0</v>
      </c>
      <c r="I38" s="41">
        <f t="shared" si="2"/>
        <v>0</v>
      </c>
      <c r="J38" s="41">
        <f t="shared" si="2"/>
        <v>0</v>
      </c>
      <c r="K38" s="41">
        <f t="shared" si="2"/>
        <v>0</v>
      </c>
      <c r="L38" s="41">
        <f t="shared" si="2"/>
        <v>0</v>
      </c>
      <c r="M38" s="41">
        <f t="shared" si="2"/>
        <v>0</v>
      </c>
      <c r="N38" s="41">
        <f t="shared" si="2"/>
        <v>0</v>
      </c>
    </row>
    <row r="39" spans="1:14" ht="12" customHeight="1">
      <c r="A39" s="42" t="s">
        <v>53</v>
      </c>
      <c r="B39" s="43">
        <f aca="true" t="shared" si="3" ref="B39:N39">B13+B38</f>
        <v>9375</v>
      </c>
      <c r="C39" s="43">
        <f t="shared" si="3"/>
        <v>68</v>
      </c>
      <c r="D39" s="43">
        <f t="shared" si="3"/>
        <v>1640</v>
      </c>
      <c r="E39" s="43">
        <f t="shared" si="3"/>
        <v>52</v>
      </c>
      <c r="F39" s="43">
        <f t="shared" si="3"/>
        <v>1150</v>
      </c>
      <c r="G39" s="43">
        <f t="shared" si="3"/>
        <v>73</v>
      </c>
      <c r="H39" s="43">
        <f t="shared" si="3"/>
        <v>20</v>
      </c>
      <c r="I39" s="43">
        <f t="shared" si="3"/>
        <v>41</v>
      </c>
      <c r="J39" s="43">
        <f t="shared" si="3"/>
        <v>158</v>
      </c>
      <c r="K39" s="43">
        <f t="shared" si="3"/>
        <v>507</v>
      </c>
      <c r="L39" s="43">
        <f t="shared" si="3"/>
        <v>454</v>
      </c>
      <c r="M39" s="43">
        <f t="shared" si="3"/>
        <v>58</v>
      </c>
      <c r="N39" s="43">
        <f t="shared" si="3"/>
        <v>1218</v>
      </c>
    </row>
    <row r="40" spans="1:14" ht="12" customHeight="1">
      <c r="A40" s="44" t="s">
        <v>57</v>
      </c>
      <c r="B40" s="28">
        <v>33</v>
      </c>
      <c r="C40" s="50" t="s">
        <v>20</v>
      </c>
      <c r="D40" s="51"/>
      <c r="E40" s="51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2" customHeight="1">
      <c r="A41" s="44" t="s">
        <v>58</v>
      </c>
      <c r="B41" s="76">
        <f>C39</f>
        <v>68</v>
      </c>
      <c r="C41" s="103"/>
      <c r="D41" s="104"/>
      <c r="E41" s="103"/>
      <c r="F41" s="21"/>
      <c r="G41" s="21"/>
      <c r="H41" s="21"/>
      <c r="I41" s="21"/>
      <c r="J41" s="21"/>
      <c r="K41" s="24"/>
      <c r="L41" s="21"/>
      <c r="M41" s="96"/>
      <c r="N41" s="96"/>
    </row>
    <row r="42" spans="1:14" ht="12" customHeight="1">
      <c r="A42" s="44" t="s">
        <v>59</v>
      </c>
      <c r="B42" s="59">
        <v>1000</v>
      </c>
      <c r="C42" s="19"/>
      <c r="D42" s="16"/>
      <c r="E42" s="20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2" customHeight="1">
      <c r="A43" s="44" t="s">
        <v>60</v>
      </c>
      <c r="B43" s="76">
        <v>218</v>
      </c>
      <c r="C43" s="19"/>
      <c r="D43" s="14"/>
      <c r="E43" s="25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.75" customHeight="1">
      <c r="A44" s="26" t="s">
        <v>67</v>
      </c>
      <c r="B44" s="14"/>
      <c r="C44" s="14"/>
      <c r="D44" s="25"/>
      <c r="E44" s="14"/>
      <c r="F44" s="22"/>
      <c r="G44" s="22"/>
      <c r="H44" s="22"/>
      <c r="I44" s="22"/>
      <c r="J44" s="22"/>
      <c r="K44" s="24"/>
      <c r="L44" s="23"/>
      <c r="M44" s="96"/>
      <c r="N44" s="96"/>
    </row>
    <row r="45" spans="1:14" ht="15.75" customHeight="1">
      <c r="A45" s="50" t="s">
        <v>72</v>
      </c>
      <c r="B45" s="51"/>
      <c r="C45" s="51"/>
      <c r="D45" s="51"/>
      <c r="E45" s="51"/>
      <c r="F45" s="52"/>
      <c r="G45" s="52"/>
      <c r="H45" s="22"/>
      <c r="I45" s="22"/>
      <c r="J45" s="22"/>
      <c r="K45" s="24"/>
      <c r="L45" s="23"/>
      <c r="M45" s="29"/>
      <c r="N45" s="29"/>
    </row>
    <row r="46" spans="1:14" ht="13.5" customHeight="1">
      <c r="A46" s="50" t="s">
        <v>65</v>
      </c>
      <c r="B46" s="50"/>
      <c r="C46" s="51"/>
      <c r="D46" s="51"/>
      <c r="E46" s="51"/>
      <c r="F46" s="53"/>
      <c r="G46" s="53"/>
      <c r="H46" s="24"/>
      <c r="I46" s="24"/>
      <c r="J46" s="24"/>
      <c r="K46" s="24"/>
      <c r="L46" s="21"/>
      <c r="M46" s="96"/>
      <c r="N46" s="96"/>
    </row>
    <row r="47" spans="1:7" ht="15">
      <c r="A47" s="50" t="s">
        <v>36</v>
      </c>
      <c r="B47" s="51"/>
      <c r="C47" s="51"/>
      <c r="D47" s="51"/>
      <c r="E47" s="51"/>
      <c r="F47" s="51"/>
      <c r="G47" s="51"/>
    </row>
    <row r="48" spans="1:4" ht="15">
      <c r="A48" s="50" t="s">
        <v>63</v>
      </c>
      <c r="B48" s="51"/>
      <c r="C48" s="51"/>
      <c r="D48" s="51"/>
    </row>
  </sheetData>
  <sheetProtection password="B9F7" sheet="1" objects="1" scenarios="1" selectLockedCells="1" selectUnlockedCells="1"/>
  <mergeCells count="16">
    <mergeCell ref="M44:N44"/>
    <mergeCell ref="M46:N46"/>
    <mergeCell ref="A14:N14"/>
    <mergeCell ref="A15:N15"/>
    <mergeCell ref="C41:E41"/>
    <mergeCell ref="M41:N41"/>
    <mergeCell ref="M42:N42"/>
    <mergeCell ref="M43:N43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76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4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4" t="s">
        <v>45</v>
      </c>
      <c r="J5" s="84" t="s">
        <v>46</v>
      </c>
      <c r="K5" s="84" t="s">
        <v>50</v>
      </c>
      <c r="L5" s="84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6">
        <f>3247+2</f>
        <v>3249</v>
      </c>
      <c r="C6" s="55">
        <v>21</v>
      </c>
      <c r="D6" s="28">
        <f>433+49</f>
        <v>482</v>
      </c>
      <c r="E6" s="55">
        <f>16+3</f>
        <v>19</v>
      </c>
      <c r="F6" s="56">
        <v>163</v>
      </c>
      <c r="G6" s="56">
        <v>17</v>
      </c>
      <c r="H6" s="56">
        <v>1</v>
      </c>
      <c r="I6" s="56">
        <v>14</v>
      </c>
      <c r="J6" s="56">
        <v>75</v>
      </c>
      <c r="K6" s="56">
        <v>215</v>
      </c>
      <c r="L6" s="56">
        <v>204</v>
      </c>
      <c r="M6" s="56">
        <v>20</v>
      </c>
      <c r="N6" s="56">
        <f>SUM(I6:M6)</f>
        <v>528</v>
      </c>
      <c r="O6" s="4"/>
    </row>
    <row r="7" spans="1:15" s="5" customFormat="1" ht="12" customHeight="1">
      <c r="A7" s="60" t="s">
        <v>2</v>
      </c>
      <c r="B7" s="61">
        <f>1983+5</f>
        <v>1988</v>
      </c>
      <c r="C7" s="59">
        <v>14</v>
      </c>
      <c r="D7" s="28">
        <v>50</v>
      </c>
      <c r="E7" s="28">
        <v>2</v>
      </c>
      <c r="F7" s="61">
        <v>82</v>
      </c>
      <c r="G7" s="61">
        <v>11</v>
      </c>
      <c r="H7" s="61">
        <v>1</v>
      </c>
      <c r="I7" s="61">
        <v>15</v>
      </c>
      <c r="J7" s="61">
        <v>34</v>
      </c>
      <c r="K7" s="61">
        <v>103</v>
      </c>
      <c r="L7" s="61">
        <v>46</v>
      </c>
      <c r="M7" s="61">
        <v>6</v>
      </c>
      <c r="N7" s="56">
        <f aca="true" t="shared" si="0" ref="N7:N12">SUM(I7:M7)</f>
        <v>204</v>
      </c>
      <c r="O7" s="4"/>
    </row>
    <row r="8" spans="1:15" s="18" customFormat="1" ht="12" customHeight="1">
      <c r="A8" s="63" t="s">
        <v>3</v>
      </c>
      <c r="B8" s="61">
        <v>1122</v>
      </c>
      <c r="C8" s="59">
        <v>8</v>
      </c>
      <c r="D8" s="28">
        <v>217</v>
      </c>
      <c r="E8" s="28">
        <v>6</v>
      </c>
      <c r="F8" s="61">
        <v>45</v>
      </c>
      <c r="G8" s="61">
        <v>7</v>
      </c>
      <c r="H8" s="61">
        <v>0</v>
      </c>
      <c r="I8" s="61">
        <v>3</v>
      </c>
      <c r="J8" s="61">
        <v>17</v>
      </c>
      <c r="K8" s="61">
        <v>58</v>
      </c>
      <c r="L8" s="61">
        <v>31</v>
      </c>
      <c r="M8" s="61">
        <v>3</v>
      </c>
      <c r="N8" s="56">
        <f t="shared" si="0"/>
        <v>112</v>
      </c>
      <c r="O8" s="17"/>
    </row>
    <row r="9" spans="1:15" s="5" customFormat="1" ht="12" customHeight="1">
      <c r="A9" s="64" t="s">
        <v>4</v>
      </c>
      <c r="B9" s="61">
        <v>1654</v>
      </c>
      <c r="C9" s="59">
        <v>13</v>
      </c>
      <c r="D9" s="28">
        <v>62</v>
      </c>
      <c r="E9" s="28">
        <v>2</v>
      </c>
      <c r="F9" s="61">
        <v>99</v>
      </c>
      <c r="G9" s="61">
        <v>6</v>
      </c>
      <c r="H9" s="61">
        <v>0</v>
      </c>
      <c r="I9" s="61">
        <v>4</v>
      </c>
      <c r="J9" s="61">
        <v>14</v>
      </c>
      <c r="K9" s="61">
        <v>67</v>
      </c>
      <c r="L9" s="61">
        <v>89</v>
      </c>
      <c r="M9" s="61">
        <v>20</v>
      </c>
      <c r="N9" s="56">
        <f t="shared" si="0"/>
        <v>194</v>
      </c>
      <c r="O9" s="4"/>
    </row>
    <row r="10" spans="1:15" s="5" customFormat="1" ht="12" customHeight="1">
      <c r="A10" s="64" t="s">
        <v>5</v>
      </c>
      <c r="B10" s="65">
        <v>1393</v>
      </c>
      <c r="C10" s="59">
        <v>12</v>
      </c>
      <c r="D10" s="28">
        <v>195</v>
      </c>
      <c r="E10" s="28">
        <v>6</v>
      </c>
      <c r="F10" s="27">
        <v>76</v>
      </c>
      <c r="G10" s="27">
        <v>4</v>
      </c>
      <c r="H10" s="27">
        <v>1</v>
      </c>
      <c r="I10" s="27">
        <v>6</v>
      </c>
      <c r="J10" s="27">
        <v>6</v>
      </c>
      <c r="K10" s="27">
        <v>70</v>
      </c>
      <c r="L10" s="27">
        <v>91</v>
      </c>
      <c r="M10" s="27">
        <v>9</v>
      </c>
      <c r="N10" s="56">
        <f t="shared" si="0"/>
        <v>182</v>
      </c>
      <c r="O10" s="4" t="s">
        <v>6</v>
      </c>
    </row>
    <row r="11" spans="1:14" s="5" customFormat="1" ht="12" customHeight="1">
      <c r="A11" s="64" t="s">
        <v>7</v>
      </c>
      <c r="B11" s="61" t="s">
        <v>8</v>
      </c>
      <c r="C11" s="61" t="s">
        <v>8</v>
      </c>
      <c r="D11" s="66" t="s">
        <v>8</v>
      </c>
      <c r="E11" s="66" t="s">
        <v>8</v>
      </c>
      <c r="F11" s="61">
        <v>101</v>
      </c>
      <c r="G11" s="61">
        <v>10</v>
      </c>
      <c r="H11" s="61">
        <v>12</v>
      </c>
      <c r="I11" s="61" t="s">
        <v>8</v>
      </c>
      <c r="J11" s="61" t="s">
        <v>8</v>
      </c>
      <c r="K11" s="61" t="s">
        <v>8</v>
      </c>
      <c r="L11" s="61" t="s">
        <v>8</v>
      </c>
      <c r="M11" s="61" t="s">
        <v>8</v>
      </c>
      <c r="N11" s="56">
        <f t="shared" si="0"/>
        <v>0</v>
      </c>
    </row>
    <row r="12" spans="1:15" s="5" customFormat="1" ht="12" customHeight="1">
      <c r="A12" s="68" t="s">
        <v>30</v>
      </c>
      <c r="B12" s="70" t="s">
        <v>8</v>
      </c>
      <c r="C12" s="70" t="s">
        <v>8</v>
      </c>
      <c r="D12" s="72" t="s">
        <v>8</v>
      </c>
      <c r="E12" s="72" t="s">
        <v>8</v>
      </c>
      <c r="F12" s="70">
        <v>584</v>
      </c>
      <c r="G12" s="70">
        <v>17</v>
      </c>
      <c r="H12" s="70">
        <v>7</v>
      </c>
      <c r="I12" s="70" t="s">
        <v>8</v>
      </c>
      <c r="J12" s="70" t="s">
        <v>8</v>
      </c>
      <c r="K12" s="70" t="s">
        <v>8</v>
      </c>
      <c r="L12" s="70" t="s">
        <v>8</v>
      </c>
      <c r="M12" s="70" t="s">
        <v>8</v>
      </c>
      <c r="N12" s="56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9406</v>
      </c>
      <c r="C13" s="38">
        <f t="shared" si="1"/>
        <v>68</v>
      </c>
      <c r="D13" s="39">
        <f>SUM(D6:D12)</f>
        <v>1006</v>
      </c>
      <c r="E13" s="36">
        <f>SUM(E6:E12)</f>
        <v>35</v>
      </c>
      <c r="F13" s="38">
        <f t="shared" si="1"/>
        <v>1150</v>
      </c>
      <c r="G13" s="38">
        <f t="shared" si="1"/>
        <v>72</v>
      </c>
      <c r="H13" s="38">
        <f t="shared" si="1"/>
        <v>22</v>
      </c>
      <c r="I13" s="38">
        <f t="shared" si="1"/>
        <v>42</v>
      </c>
      <c r="J13" s="38">
        <f t="shared" si="1"/>
        <v>146</v>
      </c>
      <c r="K13" s="38">
        <f t="shared" si="1"/>
        <v>513</v>
      </c>
      <c r="L13" s="38">
        <f t="shared" si="1"/>
        <v>461</v>
      </c>
      <c r="M13" s="40">
        <f t="shared" si="1"/>
        <v>58</v>
      </c>
      <c r="N13" s="38">
        <f t="shared" si="1"/>
        <v>1220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34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39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12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49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75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22</v>
      </c>
      <c r="B22" s="49" t="s">
        <v>8</v>
      </c>
      <c r="C22" s="49" t="s">
        <v>8</v>
      </c>
      <c r="D22" s="49">
        <v>15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21</v>
      </c>
      <c r="B23" s="49" t="s">
        <v>8</v>
      </c>
      <c r="C23" s="49" t="s">
        <v>8</v>
      </c>
      <c r="D23" s="49">
        <v>34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25</v>
      </c>
      <c r="B24" s="49" t="s">
        <v>8</v>
      </c>
      <c r="C24" s="49" t="s">
        <v>8</v>
      </c>
      <c r="D24" s="49">
        <v>33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12</v>
      </c>
      <c r="B25" s="49" t="s">
        <v>8</v>
      </c>
      <c r="C25" s="49" t="s">
        <v>8</v>
      </c>
      <c r="D25" s="49">
        <v>49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26</v>
      </c>
      <c r="B26" s="49" t="s">
        <v>8</v>
      </c>
      <c r="C26" s="49" t="s">
        <v>8</v>
      </c>
      <c r="D26" s="49">
        <v>39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ht="12" customHeight="1">
      <c r="A27" s="74" t="s">
        <v>27</v>
      </c>
      <c r="B27" s="48" t="s">
        <v>8</v>
      </c>
      <c r="C27" s="48" t="s">
        <v>8</v>
      </c>
      <c r="D27" s="48">
        <v>41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4" s="10" customFormat="1" ht="12" customHeight="1">
      <c r="A28" s="74" t="s">
        <v>23</v>
      </c>
      <c r="B28" s="48" t="s">
        <v>8</v>
      </c>
      <c r="C28" s="48" t="s">
        <v>8</v>
      </c>
      <c r="D28" s="48">
        <v>21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</row>
    <row r="29" spans="1:15" ht="12" customHeight="1">
      <c r="A29" s="74" t="s">
        <v>19</v>
      </c>
      <c r="B29" s="48" t="s">
        <v>8</v>
      </c>
      <c r="C29" s="48" t="s">
        <v>8</v>
      </c>
      <c r="D29" s="48">
        <v>36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5" ht="12" customHeight="1">
      <c r="A30" s="74" t="s">
        <v>18</v>
      </c>
      <c r="B30" s="48" t="s">
        <v>8</v>
      </c>
      <c r="C30" s="48" t="s">
        <v>8</v>
      </c>
      <c r="D30" s="48">
        <v>36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  <c r="O30" s="11"/>
    </row>
    <row r="31" spans="1:14" ht="12" customHeight="1">
      <c r="A31" s="74" t="s">
        <v>13</v>
      </c>
      <c r="B31" s="48" t="s">
        <v>8</v>
      </c>
      <c r="C31" s="48" t="s">
        <v>8</v>
      </c>
      <c r="D31" s="48">
        <v>39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17</v>
      </c>
      <c r="B32" s="48" t="s">
        <v>8</v>
      </c>
      <c r="C32" s="48" t="s">
        <v>8</v>
      </c>
      <c r="D32" s="48">
        <v>34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4" t="s">
        <v>10</v>
      </c>
      <c r="B33" s="48" t="s">
        <v>8</v>
      </c>
      <c r="C33" s="48" t="s">
        <v>8</v>
      </c>
      <c r="D33" s="48">
        <v>53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28</v>
      </c>
      <c r="B34" s="48" t="s">
        <v>8</v>
      </c>
      <c r="C34" s="48" t="s">
        <v>8</v>
      </c>
      <c r="D34" s="48">
        <v>40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24</v>
      </c>
      <c r="B35" s="48" t="s">
        <v>8</v>
      </c>
      <c r="C35" s="48" t="s">
        <v>8</v>
      </c>
      <c r="D35" s="48">
        <v>25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75" t="s">
        <v>16</v>
      </c>
      <c r="B36" s="48" t="s">
        <v>8</v>
      </c>
      <c r="C36" s="48" t="s">
        <v>8</v>
      </c>
      <c r="D36" s="48">
        <v>46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31</v>
      </c>
      <c r="B37" s="48" t="s">
        <v>8</v>
      </c>
      <c r="C37" s="48" t="s">
        <v>8</v>
      </c>
      <c r="D37" s="48">
        <v>8</v>
      </c>
      <c r="E37" s="48">
        <v>1</v>
      </c>
      <c r="F37" s="48" t="s">
        <v>8</v>
      </c>
      <c r="G37" s="48" t="s">
        <v>8</v>
      </c>
      <c r="H37" s="48" t="s">
        <v>8</v>
      </c>
      <c r="I37" s="48" t="s">
        <v>8</v>
      </c>
      <c r="J37" s="48" t="s">
        <v>8</v>
      </c>
      <c r="K37" s="48" t="s">
        <v>8</v>
      </c>
      <c r="L37" s="48" t="s">
        <v>8</v>
      </c>
      <c r="M37" s="48" t="s">
        <v>8</v>
      </c>
      <c r="N37" s="48" t="s">
        <v>8</v>
      </c>
    </row>
    <row r="38" spans="1:14" ht="12" customHeight="1">
      <c r="A38" s="64" t="s">
        <v>69</v>
      </c>
      <c r="B38" s="48" t="s">
        <v>8</v>
      </c>
      <c r="C38" s="48" t="s">
        <v>8</v>
      </c>
      <c r="D38" s="48">
        <v>8</v>
      </c>
      <c r="E38" s="48">
        <v>1</v>
      </c>
      <c r="F38" s="48" t="s">
        <v>8</v>
      </c>
      <c r="G38" s="48" t="s">
        <v>8</v>
      </c>
      <c r="H38" s="48" t="s">
        <v>8</v>
      </c>
      <c r="I38" s="48" t="s">
        <v>8</v>
      </c>
      <c r="J38" s="48" t="s">
        <v>8</v>
      </c>
      <c r="K38" s="48" t="s">
        <v>8</v>
      </c>
      <c r="L38" s="48" t="s">
        <v>8</v>
      </c>
      <c r="M38" s="48" t="s">
        <v>8</v>
      </c>
      <c r="N38" s="48" t="s">
        <v>8</v>
      </c>
    </row>
    <row r="39" spans="1:14" s="18" customFormat="1" ht="12" customHeight="1">
      <c r="A39" s="37" t="s">
        <v>56</v>
      </c>
      <c r="B39" s="41">
        <f aca="true" t="shared" si="2" ref="B39:N39">SUM(B17:B38)</f>
        <v>0</v>
      </c>
      <c r="C39" s="41">
        <f t="shared" si="2"/>
        <v>0</v>
      </c>
      <c r="D39" s="41">
        <f>SUM(D17:D38)</f>
        <v>707</v>
      </c>
      <c r="E39" s="41">
        <f>SUM(E17:E38)</f>
        <v>22</v>
      </c>
      <c r="F39" s="41">
        <f t="shared" si="2"/>
        <v>0</v>
      </c>
      <c r="G39" s="41">
        <f t="shared" si="2"/>
        <v>0</v>
      </c>
      <c r="H39" s="41">
        <f t="shared" si="2"/>
        <v>0</v>
      </c>
      <c r="I39" s="41">
        <f t="shared" si="2"/>
        <v>0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0</v>
      </c>
      <c r="N39" s="41">
        <f t="shared" si="2"/>
        <v>0</v>
      </c>
    </row>
    <row r="40" spans="1:14" ht="12" customHeight="1">
      <c r="A40" s="42" t="s">
        <v>53</v>
      </c>
      <c r="B40" s="43">
        <f aca="true" t="shared" si="3" ref="B40:N40">B13+B39</f>
        <v>9406</v>
      </c>
      <c r="C40" s="43">
        <f t="shared" si="3"/>
        <v>68</v>
      </c>
      <c r="D40" s="43">
        <f t="shared" si="3"/>
        <v>1713</v>
      </c>
      <c r="E40" s="43">
        <f t="shared" si="3"/>
        <v>57</v>
      </c>
      <c r="F40" s="43">
        <f t="shared" si="3"/>
        <v>1150</v>
      </c>
      <c r="G40" s="43">
        <f t="shared" si="3"/>
        <v>72</v>
      </c>
      <c r="H40" s="43">
        <f t="shared" si="3"/>
        <v>22</v>
      </c>
      <c r="I40" s="43">
        <f t="shared" si="3"/>
        <v>42</v>
      </c>
      <c r="J40" s="43">
        <f t="shared" si="3"/>
        <v>146</v>
      </c>
      <c r="K40" s="43">
        <f t="shared" si="3"/>
        <v>513</v>
      </c>
      <c r="L40" s="43">
        <f t="shared" si="3"/>
        <v>461</v>
      </c>
      <c r="M40" s="43">
        <f t="shared" si="3"/>
        <v>58</v>
      </c>
      <c r="N40" s="43">
        <f t="shared" si="3"/>
        <v>1220</v>
      </c>
    </row>
    <row r="41" spans="1:14" ht="12" customHeight="1">
      <c r="A41" s="44" t="s">
        <v>57</v>
      </c>
      <c r="B41" s="28">
        <v>33</v>
      </c>
      <c r="C41" s="50" t="s">
        <v>20</v>
      </c>
      <c r="D41" s="51"/>
      <c r="E41" s="51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12" customHeight="1">
      <c r="A42" s="44" t="s">
        <v>58</v>
      </c>
      <c r="B42" s="76">
        <f>C40</f>
        <v>68</v>
      </c>
      <c r="C42" s="103"/>
      <c r="D42" s="104"/>
      <c r="E42" s="103"/>
      <c r="F42" s="21"/>
      <c r="G42" s="21"/>
      <c r="H42" s="21"/>
      <c r="I42" s="21"/>
      <c r="J42" s="21"/>
      <c r="K42" s="24"/>
      <c r="L42" s="21"/>
      <c r="M42" s="96"/>
      <c r="N42" s="96"/>
    </row>
    <row r="43" spans="1:14" ht="12" customHeight="1">
      <c r="A43" s="44" t="s">
        <v>59</v>
      </c>
      <c r="B43" s="59">
        <v>994</v>
      </c>
      <c r="C43" s="19"/>
      <c r="D43" s="16"/>
      <c r="E43" s="20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" customHeight="1">
      <c r="A44" s="44" t="s">
        <v>60</v>
      </c>
      <c r="B44" s="76">
        <v>226</v>
      </c>
      <c r="C44" s="85"/>
      <c r="D44" s="14"/>
      <c r="E44" s="25"/>
      <c r="F44" s="22"/>
      <c r="G44" s="22"/>
      <c r="H44" s="22"/>
      <c r="I44" s="22"/>
      <c r="J44" s="22"/>
      <c r="K44" s="24"/>
      <c r="L44" s="21"/>
      <c r="M44" s="96"/>
      <c r="N44" s="96"/>
    </row>
    <row r="45" spans="1:14" ht="12.75" customHeight="1">
      <c r="A45" s="26" t="s">
        <v>67</v>
      </c>
      <c r="B45" s="14"/>
      <c r="C45" s="14"/>
      <c r="D45" s="25"/>
      <c r="E45" s="14"/>
      <c r="F45" s="22"/>
      <c r="G45" s="22"/>
      <c r="H45" s="22"/>
      <c r="I45" s="22"/>
      <c r="J45" s="22"/>
      <c r="K45" s="24"/>
      <c r="L45" s="23"/>
      <c r="M45" s="96"/>
      <c r="N45" s="96"/>
    </row>
    <row r="46" spans="1:14" ht="15.75" customHeight="1">
      <c r="A46" s="50" t="s">
        <v>72</v>
      </c>
      <c r="B46" s="51"/>
      <c r="C46" s="51"/>
      <c r="D46" s="51"/>
      <c r="E46" s="51"/>
      <c r="F46" s="52"/>
      <c r="G46" s="52"/>
      <c r="H46" s="22"/>
      <c r="I46" s="22"/>
      <c r="J46" s="22"/>
      <c r="K46" s="24"/>
      <c r="L46" s="23"/>
      <c r="M46" s="29"/>
      <c r="N46" s="29"/>
    </row>
    <row r="47" spans="1:14" ht="13.5" customHeight="1">
      <c r="A47" s="50" t="s">
        <v>65</v>
      </c>
      <c r="B47" s="50"/>
      <c r="C47" s="51"/>
      <c r="D47" s="51"/>
      <c r="E47" s="51"/>
      <c r="F47" s="53"/>
      <c r="G47" s="53"/>
      <c r="H47" s="24"/>
      <c r="I47" s="24"/>
      <c r="J47" s="24"/>
      <c r="K47" s="24"/>
      <c r="L47" s="21"/>
      <c r="M47" s="96"/>
      <c r="N47" s="96"/>
    </row>
    <row r="48" spans="1:7" ht="15">
      <c r="A48" s="50" t="s">
        <v>36</v>
      </c>
      <c r="B48" s="51"/>
      <c r="C48" s="51"/>
      <c r="D48" s="51"/>
      <c r="E48" s="51"/>
      <c r="F48" s="51"/>
      <c r="G48" s="51"/>
    </row>
    <row r="49" spans="1:4" ht="15">
      <c r="A49" s="50" t="s">
        <v>63</v>
      </c>
      <c r="B49" s="51"/>
      <c r="C49" s="51"/>
      <c r="D49" s="51"/>
    </row>
  </sheetData>
  <sheetProtection password="B9F7" sheet="1" objects="1" scenarios="1" selectLockedCells="1" selectUnlockedCells="1"/>
  <mergeCells count="16">
    <mergeCell ref="M45:N45"/>
    <mergeCell ref="M47:N47"/>
    <mergeCell ref="A14:N14"/>
    <mergeCell ref="A15:N15"/>
    <mergeCell ref="C42:E42"/>
    <mergeCell ref="M42:N42"/>
    <mergeCell ref="M43:N43"/>
    <mergeCell ref="M44:N44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3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3" t="s">
        <v>45</v>
      </c>
      <c r="J5" s="83" t="s">
        <v>46</v>
      </c>
      <c r="K5" s="83" t="s">
        <v>50</v>
      </c>
      <c r="L5" s="83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5">
        <f>3250+2</f>
        <v>3252</v>
      </c>
      <c r="C6" s="55">
        <v>21</v>
      </c>
      <c r="D6" s="28">
        <f>433+49</f>
        <v>482</v>
      </c>
      <c r="E6" s="55">
        <f>16+3</f>
        <v>19</v>
      </c>
      <c r="F6" s="56">
        <v>163</v>
      </c>
      <c r="G6" s="55">
        <v>17</v>
      </c>
      <c r="H6" s="57">
        <v>1</v>
      </c>
      <c r="I6" s="28">
        <v>15</v>
      </c>
      <c r="J6" s="55">
        <v>76</v>
      </c>
      <c r="K6" s="55">
        <v>216</v>
      </c>
      <c r="L6" s="55">
        <v>200</v>
      </c>
      <c r="M6" s="58">
        <v>20</v>
      </c>
      <c r="N6" s="59">
        <f>SUM(I6:M6)</f>
        <v>527</v>
      </c>
      <c r="O6" s="4"/>
    </row>
    <row r="7" spans="1:15" s="5" customFormat="1" ht="12" customHeight="1">
      <c r="A7" s="60" t="s">
        <v>2</v>
      </c>
      <c r="B7" s="59">
        <f>1950+5</f>
        <v>1955</v>
      </c>
      <c r="C7" s="59">
        <v>14</v>
      </c>
      <c r="D7" s="28">
        <v>50</v>
      </c>
      <c r="E7" s="59">
        <v>2</v>
      </c>
      <c r="F7" s="61">
        <v>82</v>
      </c>
      <c r="G7" s="59">
        <v>11</v>
      </c>
      <c r="H7" s="59">
        <v>1</v>
      </c>
      <c r="I7" s="28">
        <v>14</v>
      </c>
      <c r="J7" s="59">
        <v>34</v>
      </c>
      <c r="K7" s="59">
        <v>104</v>
      </c>
      <c r="L7" s="59">
        <v>47</v>
      </c>
      <c r="M7" s="62">
        <v>6</v>
      </c>
      <c r="N7" s="59">
        <f aca="true" t="shared" si="0" ref="N7:N12">SUM(I7:M7)</f>
        <v>205</v>
      </c>
      <c r="O7" s="4"/>
    </row>
    <row r="8" spans="1:15" s="18" customFormat="1" ht="12" customHeight="1">
      <c r="A8" s="63" t="s">
        <v>3</v>
      </c>
      <c r="B8" s="59">
        <v>1129</v>
      </c>
      <c r="C8" s="59">
        <v>8</v>
      </c>
      <c r="D8" s="28">
        <v>218</v>
      </c>
      <c r="E8" s="59">
        <v>6</v>
      </c>
      <c r="F8" s="61">
        <v>45</v>
      </c>
      <c r="G8" s="59">
        <v>7</v>
      </c>
      <c r="H8" s="59">
        <v>0</v>
      </c>
      <c r="I8" s="28">
        <v>3</v>
      </c>
      <c r="J8" s="59">
        <v>17</v>
      </c>
      <c r="K8" s="59">
        <v>58</v>
      </c>
      <c r="L8" s="59">
        <v>31</v>
      </c>
      <c r="M8" s="62">
        <v>3</v>
      </c>
      <c r="N8" s="59">
        <f t="shared" si="0"/>
        <v>112</v>
      </c>
      <c r="O8" s="17"/>
    </row>
    <row r="9" spans="1:15" s="5" customFormat="1" ht="12" customHeight="1">
      <c r="A9" s="64" t="s">
        <v>4</v>
      </c>
      <c r="B9" s="59">
        <v>1674</v>
      </c>
      <c r="C9" s="59">
        <v>13</v>
      </c>
      <c r="D9" s="28">
        <v>62</v>
      </c>
      <c r="E9" s="59">
        <v>2</v>
      </c>
      <c r="F9" s="61">
        <v>99</v>
      </c>
      <c r="G9" s="59">
        <v>6</v>
      </c>
      <c r="H9" s="59">
        <v>0</v>
      </c>
      <c r="I9" s="28">
        <v>4</v>
      </c>
      <c r="J9" s="59">
        <v>14</v>
      </c>
      <c r="K9" s="59">
        <v>68</v>
      </c>
      <c r="L9" s="59">
        <v>88</v>
      </c>
      <c r="M9" s="62">
        <v>20</v>
      </c>
      <c r="N9" s="59">
        <f t="shared" si="0"/>
        <v>194</v>
      </c>
      <c r="O9" s="4"/>
    </row>
    <row r="10" spans="1:15" s="5" customFormat="1" ht="12" customHeight="1">
      <c r="A10" s="64" t="s">
        <v>5</v>
      </c>
      <c r="B10" s="59">
        <v>1394</v>
      </c>
      <c r="C10" s="59">
        <v>12</v>
      </c>
      <c r="D10" s="79">
        <v>195</v>
      </c>
      <c r="E10" s="80">
        <v>6</v>
      </c>
      <c r="F10" s="65">
        <v>76</v>
      </c>
      <c r="G10" s="80">
        <v>4</v>
      </c>
      <c r="H10" s="80">
        <v>1</v>
      </c>
      <c r="I10" s="79">
        <v>7</v>
      </c>
      <c r="J10" s="80">
        <v>6</v>
      </c>
      <c r="K10" s="80">
        <v>69</v>
      </c>
      <c r="L10" s="80">
        <v>91</v>
      </c>
      <c r="M10" s="80">
        <v>9</v>
      </c>
      <c r="N10" s="59">
        <f t="shared" si="0"/>
        <v>182</v>
      </c>
      <c r="O10" s="4" t="s">
        <v>6</v>
      </c>
    </row>
    <row r="11" spans="1:14" s="5" customFormat="1" ht="12" customHeight="1">
      <c r="A11" s="64" t="s">
        <v>7</v>
      </c>
      <c r="B11" s="59" t="s">
        <v>8</v>
      </c>
      <c r="C11" s="59" t="s">
        <v>8</v>
      </c>
      <c r="D11" s="66" t="s">
        <v>8</v>
      </c>
      <c r="E11" s="66" t="s">
        <v>8</v>
      </c>
      <c r="F11" s="61">
        <v>102</v>
      </c>
      <c r="G11" s="55">
        <v>10</v>
      </c>
      <c r="H11" s="55">
        <v>12</v>
      </c>
      <c r="I11" s="66" t="s">
        <v>8</v>
      </c>
      <c r="J11" s="66" t="s">
        <v>8</v>
      </c>
      <c r="K11" s="66" t="s">
        <v>8</v>
      </c>
      <c r="L11" s="66" t="s">
        <v>8</v>
      </c>
      <c r="M11" s="67" t="s">
        <v>8</v>
      </c>
      <c r="N11" s="59">
        <f t="shared" si="0"/>
        <v>0</v>
      </c>
    </row>
    <row r="12" spans="1:15" s="5" customFormat="1" ht="12" customHeight="1">
      <c r="A12" s="68" t="s">
        <v>30</v>
      </c>
      <c r="B12" s="69" t="s">
        <v>8</v>
      </c>
      <c r="C12" s="69" t="s">
        <v>8</v>
      </c>
      <c r="D12" s="72" t="s">
        <v>8</v>
      </c>
      <c r="E12" s="72" t="s">
        <v>8</v>
      </c>
      <c r="F12" s="70">
        <v>581</v>
      </c>
      <c r="G12" s="71">
        <v>17</v>
      </c>
      <c r="H12" s="71">
        <v>6</v>
      </c>
      <c r="I12" s="72" t="s">
        <v>8</v>
      </c>
      <c r="J12" s="72" t="s">
        <v>8</v>
      </c>
      <c r="K12" s="72" t="s">
        <v>8</v>
      </c>
      <c r="L12" s="72" t="s">
        <v>8</v>
      </c>
      <c r="M12" s="73" t="s">
        <v>8</v>
      </c>
      <c r="N12" s="59">
        <f t="shared" si="0"/>
        <v>0</v>
      </c>
      <c r="O12" s="7"/>
    </row>
    <row r="13" spans="1:16" s="8" customFormat="1" ht="12" customHeight="1">
      <c r="A13" s="37" t="s">
        <v>56</v>
      </c>
      <c r="B13" s="38">
        <f aca="true" t="shared" si="1" ref="B13:N13">SUM(B6:B12)</f>
        <v>9404</v>
      </c>
      <c r="C13" s="38">
        <f t="shared" si="1"/>
        <v>68</v>
      </c>
      <c r="D13" s="39">
        <f>SUM(D6:D12)</f>
        <v>1007</v>
      </c>
      <c r="E13" s="36">
        <f>SUM(E6:E12)</f>
        <v>35</v>
      </c>
      <c r="F13" s="38">
        <f t="shared" si="1"/>
        <v>1148</v>
      </c>
      <c r="G13" s="38">
        <f t="shared" si="1"/>
        <v>72</v>
      </c>
      <c r="H13" s="38">
        <f t="shared" si="1"/>
        <v>21</v>
      </c>
      <c r="I13" s="38">
        <f t="shared" si="1"/>
        <v>43</v>
      </c>
      <c r="J13" s="38">
        <f t="shared" si="1"/>
        <v>147</v>
      </c>
      <c r="K13" s="38">
        <f t="shared" si="1"/>
        <v>515</v>
      </c>
      <c r="L13" s="38">
        <f t="shared" si="1"/>
        <v>457</v>
      </c>
      <c r="M13" s="40">
        <f t="shared" si="1"/>
        <v>58</v>
      </c>
      <c r="N13" s="38">
        <f t="shared" si="1"/>
        <v>1220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34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8">
        <v>41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8">
        <v>6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8">
        <v>49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22</v>
      </c>
      <c r="B21" s="49" t="s">
        <v>8</v>
      </c>
      <c r="C21" s="49" t="s">
        <v>8</v>
      </c>
      <c r="D21" s="48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21</v>
      </c>
      <c r="B22" s="49" t="s">
        <v>8</v>
      </c>
      <c r="C22" s="49" t="s">
        <v>8</v>
      </c>
      <c r="D22" s="48">
        <v>34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25</v>
      </c>
      <c r="B23" s="49" t="s">
        <v>8</v>
      </c>
      <c r="C23" s="49" t="s">
        <v>8</v>
      </c>
      <c r="D23" s="48">
        <v>40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12</v>
      </c>
      <c r="B24" s="49" t="s">
        <v>8</v>
      </c>
      <c r="C24" s="49" t="s">
        <v>8</v>
      </c>
      <c r="D24" s="48">
        <v>49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26</v>
      </c>
      <c r="B25" s="49" t="s">
        <v>8</v>
      </c>
      <c r="C25" s="49" t="s">
        <v>8</v>
      </c>
      <c r="D25" s="48">
        <v>39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27</v>
      </c>
      <c r="B26" s="48" t="s">
        <v>8</v>
      </c>
      <c r="C26" s="48" t="s">
        <v>8</v>
      </c>
      <c r="D26" s="48">
        <v>52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s="10" customFormat="1" ht="12" customHeight="1">
      <c r="A27" s="74" t="s">
        <v>23</v>
      </c>
      <c r="B27" s="48" t="s">
        <v>8</v>
      </c>
      <c r="C27" s="48" t="s">
        <v>8</v>
      </c>
      <c r="D27" s="48">
        <v>21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5" ht="12" customHeight="1">
      <c r="A28" s="74" t="s">
        <v>19</v>
      </c>
      <c r="B28" s="48" t="s">
        <v>8</v>
      </c>
      <c r="C28" s="48" t="s">
        <v>8</v>
      </c>
      <c r="D28" s="48">
        <v>36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  <c r="O28" s="11"/>
    </row>
    <row r="29" spans="1:15" ht="12" customHeight="1">
      <c r="A29" s="74" t="s">
        <v>18</v>
      </c>
      <c r="B29" s="48" t="s">
        <v>8</v>
      </c>
      <c r="C29" s="48" t="s">
        <v>8</v>
      </c>
      <c r="D29" s="48">
        <v>35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4" ht="12" customHeight="1">
      <c r="A30" s="74" t="s">
        <v>13</v>
      </c>
      <c r="B30" s="48" t="s">
        <v>8</v>
      </c>
      <c r="C30" s="48" t="s">
        <v>8</v>
      </c>
      <c r="D30" s="48">
        <v>39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</row>
    <row r="31" spans="1:14" ht="12" customHeight="1">
      <c r="A31" s="74" t="s">
        <v>17</v>
      </c>
      <c r="B31" s="48" t="s">
        <v>8</v>
      </c>
      <c r="C31" s="48" t="s">
        <v>8</v>
      </c>
      <c r="D31" s="48">
        <v>34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10</v>
      </c>
      <c r="B32" s="48" t="s">
        <v>8</v>
      </c>
      <c r="C32" s="48" t="s">
        <v>8</v>
      </c>
      <c r="D32" s="48">
        <v>53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5" t="s">
        <v>28</v>
      </c>
      <c r="B33" s="48" t="s">
        <v>8</v>
      </c>
      <c r="C33" s="48" t="s">
        <v>8</v>
      </c>
      <c r="D33" s="48">
        <v>49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24</v>
      </c>
      <c r="B34" s="48" t="s">
        <v>8</v>
      </c>
      <c r="C34" s="48" t="s">
        <v>8</v>
      </c>
      <c r="D34" s="48">
        <v>25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16</v>
      </c>
      <c r="B35" s="48" t="s">
        <v>8</v>
      </c>
      <c r="C35" s="48" t="s">
        <v>8</v>
      </c>
      <c r="D35" s="48">
        <v>50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64" t="s">
        <v>31</v>
      </c>
      <c r="B36" s="48" t="s">
        <v>8</v>
      </c>
      <c r="C36" s="48" t="s">
        <v>8</v>
      </c>
      <c r="D36" s="48">
        <v>8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69</v>
      </c>
      <c r="B37" s="48" t="s">
        <v>8</v>
      </c>
      <c r="C37" s="48" t="s">
        <v>8</v>
      </c>
      <c r="D37" s="48">
        <v>8</v>
      </c>
      <c r="E37" s="48">
        <v>1</v>
      </c>
      <c r="F37" s="48" t="s">
        <v>8</v>
      </c>
      <c r="G37" s="48" t="s">
        <v>8</v>
      </c>
      <c r="H37" s="48" t="s">
        <v>8</v>
      </c>
      <c r="I37" s="48" t="s">
        <v>8</v>
      </c>
      <c r="J37" s="48" t="s">
        <v>8</v>
      </c>
      <c r="K37" s="48" t="s">
        <v>8</v>
      </c>
      <c r="L37" s="48" t="s">
        <v>8</v>
      </c>
      <c r="M37" s="48" t="s">
        <v>8</v>
      </c>
      <c r="N37" s="48" t="s">
        <v>8</v>
      </c>
    </row>
    <row r="38" spans="1:14" s="18" customFormat="1" ht="12" customHeight="1">
      <c r="A38" s="37" t="s">
        <v>56</v>
      </c>
      <c r="B38" s="41">
        <f aca="true" t="shared" si="2" ref="B38:N38">SUM(B17:B37)</f>
        <v>0</v>
      </c>
      <c r="C38" s="41">
        <f t="shared" si="2"/>
        <v>0</v>
      </c>
      <c r="D38" s="41">
        <f>SUM(D17:D37)</f>
        <v>718</v>
      </c>
      <c r="E38" s="41">
        <f>SUM(E17:E37)</f>
        <v>21</v>
      </c>
      <c r="F38" s="41">
        <f t="shared" si="2"/>
        <v>0</v>
      </c>
      <c r="G38" s="41">
        <f t="shared" si="2"/>
        <v>0</v>
      </c>
      <c r="H38" s="41">
        <f t="shared" si="2"/>
        <v>0</v>
      </c>
      <c r="I38" s="41">
        <f t="shared" si="2"/>
        <v>0</v>
      </c>
      <c r="J38" s="41">
        <f t="shared" si="2"/>
        <v>0</v>
      </c>
      <c r="K38" s="41">
        <f t="shared" si="2"/>
        <v>0</v>
      </c>
      <c r="L38" s="41">
        <f t="shared" si="2"/>
        <v>0</v>
      </c>
      <c r="M38" s="41">
        <f t="shared" si="2"/>
        <v>0</v>
      </c>
      <c r="N38" s="41">
        <f t="shared" si="2"/>
        <v>0</v>
      </c>
    </row>
    <row r="39" spans="1:14" ht="12" customHeight="1">
      <c r="A39" s="42" t="s">
        <v>53</v>
      </c>
      <c r="B39" s="43">
        <f aca="true" t="shared" si="3" ref="B39:N39">B13+B38</f>
        <v>9404</v>
      </c>
      <c r="C39" s="43">
        <f t="shared" si="3"/>
        <v>68</v>
      </c>
      <c r="D39" s="43">
        <f t="shared" si="3"/>
        <v>1725</v>
      </c>
      <c r="E39" s="43">
        <f t="shared" si="3"/>
        <v>56</v>
      </c>
      <c r="F39" s="43">
        <f t="shared" si="3"/>
        <v>1148</v>
      </c>
      <c r="G39" s="43">
        <f t="shared" si="3"/>
        <v>72</v>
      </c>
      <c r="H39" s="43">
        <f t="shared" si="3"/>
        <v>21</v>
      </c>
      <c r="I39" s="43">
        <f t="shared" si="3"/>
        <v>43</v>
      </c>
      <c r="J39" s="43">
        <f t="shared" si="3"/>
        <v>147</v>
      </c>
      <c r="K39" s="43">
        <f t="shared" si="3"/>
        <v>515</v>
      </c>
      <c r="L39" s="43">
        <f t="shared" si="3"/>
        <v>457</v>
      </c>
      <c r="M39" s="43">
        <f t="shared" si="3"/>
        <v>58</v>
      </c>
      <c r="N39" s="43">
        <f t="shared" si="3"/>
        <v>1220</v>
      </c>
    </row>
    <row r="40" spans="1:14" ht="12" customHeight="1">
      <c r="A40" s="44" t="s">
        <v>57</v>
      </c>
      <c r="B40" s="28">
        <v>33</v>
      </c>
      <c r="C40" s="50" t="s">
        <v>20</v>
      </c>
      <c r="D40" s="51"/>
      <c r="E40" s="51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2" customHeight="1">
      <c r="A41" s="44" t="s">
        <v>58</v>
      </c>
      <c r="B41" s="76">
        <f>C39</f>
        <v>68</v>
      </c>
      <c r="C41" s="103"/>
      <c r="D41" s="104"/>
      <c r="E41" s="103"/>
      <c r="F41" s="21"/>
      <c r="G41" s="21"/>
      <c r="H41" s="21"/>
      <c r="I41" s="21"/>
      <c r="J41" s="21"/>
      <c r="K41" s="24"/>
      <c r="L41" s="21"/>
      <c r="M41" s="96"/>
      <c r="N41" s="96"/>
    </row>
    <row r="42" spans="1:14" ht="12" customHeight="1">
      <c r="A42" s="44" t="s">
        <v>59</v>
      </c>
      <c r="B42" s="59">
        <v>998</v>
      </c>
      <c r="C42" s="19"/>
      <c r="D42" s="16"/>
      <c r="E42" s="20"/>
      <c r="F42" s="22"/>
      <c r="G42" s="22"/>
      <c r="H42" s="22"/>
      <c r="I42" s="22"/>
      <c r="J42" s="22"/>
      <c r="K42" s="24"/>
      <c r="L42" s="21"/>
      <c r="M42" s="96"/>
      <c r="N42" s="96"/>
    </row>
    <row r="43" spans="1:14" ht="12" customHeight="1">
      <c r="A43" s="44" t="s">
        <v>60</v>
      </c>
      <c r="B43" s="76">
        <v>222</v>
      </c>
      <c r="C43" s="19"/>
      <c r="D43" s="14"/>
      <c r="E43" s="25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.75" customHeight="1">
      <c r="A44" s="26" t="s">
        <v>67</v>
      </c>
      <c r="B44" s="14"/>
      <c r="C44" s="14"/>
      <c r="D44" s="25"/>
      <c r="E44" s="14"/>
      <c r="F44" s="22"/>
      <c r="G44" s="22"/>
      <c r="H44" s="22"/>
      <c r="I44" s="22"/>
      <c r="J44" s="22"/>
      <c r="K44" s="24"/>
      <c r="L44" s="23"/>
      <c r="M44" s="96"/>
      <c r="N44" s="96"/>
    </row>
    <row r="45" spans="1:14" ht="15.75" customHeight="1">
      <c r="A45" s="50" t="s">
        <v>72</v>
      </c>
      <c r="B45" s="51"/>
      <c r="C45" s="51"/>
      <c r="D45" s="51"/>
      <c r="E45" s="51"/>
      <c r="F45" s="52"/>
      <c r="G45" s="52"/>
      <c r="H45" s="22"/>
      <c r="I45" s="22"/>
      <c r="J45" s="22"/>
      <c r="K45" s="24"/>
      <c r="L45" s="23"/>
      <c r="M45" s="29"/>
      <c r="N45" s="29"/>
    </row>
    <row r="46" spans="1:14" ht="13.5" customHeight="1">
      <c r="A46" s="50" t="s">
        <v>65</v>
      </c>
      <c r="B46" s="50"/>
      <c r="C46" s="51"/>
      <c r="D46" s="51"/>
      <c r="E46" s="51"/>
      <c r="F46" s="53"/>
      <c r="G46" s="53"/>
      <c r="H46" s="24"/>
      <c r="I46" s="24"/>
      <c r="J46" s="24"/>
      <c r="K46" s="24"/>
      <c r="L46" s="21"/>
      <c r="M46" s="96"/>
      <c r="N46" s="96"/>
    </row>
    <row r="47" spans="1:7" ht="15">
      <c r="A47" s="50" t="s">
        <v>36</v>
      </c>
      <c r="B47" s="51"/>
      <c r="C47" s="51"/>
      <c r="D47" s="51"/>
      <c r="E47" s="51"/>
      <c r="F47" s="51"/>
      <c r="G47" s="51"/>
    </row>
    <row r="48" spans="1:4" ht="15">
      <c r="A48" s="50" t="s">
        <v>63</v>
      </c>
      <c r="B48" s="51"/>
      <c r="C48" s="51"/>
      <c r="D48" s="51"/>
    </row>
  </sheetData>
  <sheetProtection password="B9F7" sheet="1" objects="1" scenarios="1" selectLockedCells="1" selectUnlockedCells="1"/>
  <mergeCells count="16">
    <mergeCell ref="M44:N44"/>
    <mergeCell ref="M46:N46"/>
    <mergeCell ref="A14:N14"/>
    <mergeCell ref="A15:N15"/>
    <mergeCell ref="C41:E41"/>
    <mergeCell ref="M41:N41"/>
    <mergeCell ref="M42:N42"/>
    <mergeCell ref="M43:N43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77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" customFormat="1" ht="22.5" customHeight="1">
      <c r="A4" s="92" t="s">
        <v>55</v>
      </c>
      <c r="B4" s="93" t="s">
        <v>38</v>
      </c>
      <c r="C4" s="94"/>
      <c r="D4" s="95" t="s">
        <v>47</v>
      </c>
      <c r="E4" s="95"/>
      <c r="F4" s="92" t="s">
        <v>48</v>
      </c>
      <c r="G4" s="92"/>
      <c r="H4" s="92"/>
      <c r="I4" s="97" t="s">
        <v>49</v>
      </c>
      <c r="J4" s="98"/>
      <c r="K4" s="98"/>
      <c r="L4" s="98"/>
      <c r="M4" s="98"/>
      <c r="N4" s="99"/>
    </row>
    <row r="5" spans="1:14" s="3" customFormat="1" ht="21" customHeight="1">
      <c r="A5" s="92"/>
      <c r="B5" s="86" t="s">
        <v>39</v>
      </c>
      <c r="C5" s="31" t="s">
        <v>40</v>
      </c>
      <c r="D5" s="32" t="s">
        <v>41</v>
      </c>
      <c r="E5" s="33" t="s">
        <v>42</v>
      </c>
      <c r="F5" s="34" t="s">
        <v>43</v>
      </c>
      <c r="G5" s="34" t="s">
        <v>33</v>
      </c>
      <c r="H5" s="31" t="s">
        <v>44</v>
      </c>
      <c r="I5" s="86" t="s">
        <v>45</v>
      </c>
      <c r="J5" s="86" t="s">
        <v>46</v>
      </c>
      <c r="K5" s="86" t="s">
        <v>50</v>
      </c>
      <c r="L5" s="86" t="s">
        <v>51</v>
      </c>
      <c r="M5" s="35" t="s">
        <v>52</v>
      </c>
      <c r="N5" s="36" t="s">
        <v>53</v>
      </c>
    </row>
    <row r="6" spans="1:15" s="5" customFormat="1" ht="12" customHeight="1">
      <c r="A6" s="54" t="s">
        <v>29</v>
      </c>
      <c r="B6" s="56">
        <f>3248+2</f>
        <v>3250</v>
      </c>
      <c r="C6" s="55">
        <v>21</v>
      </c>
      <c r="D6" s="28">
        <f>355+55</f>
        <v>410</v>
      </c>
      <c r="E6" s="28">
        <f>14+4</f>
        <v>18</v>
      </c>
      <c r="F6" s="55">
        <v>162</v>
      </c>
      <c r="G6" s="55">
        <v>16</v>
      </c>
      <c r="H6" s="55">
        <v>1</v>
      </c>
      <c r="I6" s="55">
        <v>15</v>
      </c>
      <c r="J6" s="55">
        <v>75</v>
      </c>
      <c r="K6" s="55">
        <v>212</v>
      </c>
      <c r="L6" s="55">
        <v>205</v>
      </c>
      <c r="M6" s="55">
        <v>21</v>
      </c>
      <c r="N6" s="55">
        <f>SUM(I6:M6)</f>
        <v>528</v>
      </c>
      <c r="O6" s="4"/>
    </row>
    <row r="7" spans="1:15" s="5" customFormat="1" ht="12" customHeight="1">
      <c r="A7" s="60" t="s">
        <v>2</v>
      </c>
      <c r="B7" s="61">
        <f>1981+5</f>
        <v>1986</v>
      </c>
      <c r="C7" s="59">
        <v>14</v>
      </c>
      <c r="D7" s="28">
        <v>16</v>
      </c>
      <c r="E7" s="28">
        <v>1</v>
      </c>
      <c r="F7" s="59">
        <v>82</v>
      </c>
      <c r="G7" s="59">
        <v>11</v>
      </c>
      <c r="H7" s="59">
        <v>1</v>
      </c>
      <c r="I7" s="59">
        <v>14</v>
      </c>
      <c r="J7" s="59">
        <v>36</v>
      </c>
      <c r="K7" s="59">
        <v>102</v>
      </c>
      <c r="L7" s="59">
        <v>46</v>
      </c>
      <c r="M7" s="59">
        <v>6</v>
      </c>
      <c r="N7" s="55">
        <f>SUM(I7:M7)</f>
        <v>204</v>
      </c>
      <c r="O7" s="4"/>
    </row>
    <row r="8" spans="1:15" s="18" customFormat="1" ht="12" customHeight="1">
      <c r="A8" s="63" t="s">
        <v>3</v>
      </c>
      <c r="B8" s="61">
        <v>1121</v>
      </c>
      <c r="C8" s="59">
        <v>8</v>
      </c>
      <c r="D8" s="28">
        <v>216</v>
      </c>
      <c r="E8" s="28">
        <v>6</v>
      </c>
      <c r="F8" s="59">
        <v>45</v>
      </c>
      <c r="G8" s="59">
        <v>7</v>
      </c>
      <c r="H8" s="59">
        <v>0</v>
      </c>
      <c r="I8" s="59">
        <v>3</v>
      </c>
      <c r="J8" s="59">
        <v>17</v>
      </c>
      <c r="K8" s="59">
        <v>56</v>
      </c>
      <c r="L8" s="59">
        <v>33</v>
      </c>
      <c r="M8" s="59">
        <v>3</v>
      </c>
      <c r="N8" s="55">
        <f>SUM(I8:M8)</f>
        <v>112</v>
      </c>
      <c r="O8" s="17"/>
    </row>
    <row r="9" spans="1:15" s="5" customFormat="1" ht="12" customHeight="1">
      <c r="A9" s="64" t="s">
        <v>4</v>
      </c>
      <c r="B9" s="61">
        <v>1654</v>
      </c>
      <c r="C9" s="59">
        <v>13</v>
      </c>
      <c r="D9" s="28">
        <v>61</v>
      </c>
      <c r="E9" s="28">
        <v>2</v>
      </c>
      <c r="F9" s="59">
        <v>98</v>
      </c>
      <c r="G9" s="59">
        <v>6</v>
      </c>
      <c r="H9" s="59">
        <v>0</v>
      </c>
      <c r="I9" s="59">
        <v>4</v>
      </c>
      <c r="J9" s="59">
        <v>13</v>
      </c>
      <c r="K9" s="59">
        <v>67</v>
      </c>
      <c r="L9" s="59">
        <v>89</v>
      </c>
      <c r="M9" s="59">
        <v>20</v>
      </c>
      <c r="N9" s="55">
        <f>SUM(I9:M9)</f>
        <v>193</v>
      </c>
      <c r="O9" s="4"/>
    </row>
    <row r="10" spans="1:15" s="5" customFormat="1" ht="12" customHeight="1">
      <c r="A10" s="64" t="s">
        <v>5</v>
      </c>
      <c r="B10" s="65">
        <v>1391</v>
      </c>
      <c r="C10" s="59">
        <v>12</v>
      </c>
      <c r="D10" s="28">
        <v>164</v>
      </c>
      <c r="E10" s="28">
        <v>5</v>
      </c>
      <c r="F10" s="59">
        <v>76</v>
      </c>
      <c r="G10" s="59">
        <v>4</v>
      </c>
      <c r="H10" s="59">
        <v>1</v>
      </c>
      <c r="I10" s="59">
        <v>6</v>
      </c>
      <c r="J10" s="59">
        <v>6</v>
      </c>
      <c r="K10" s="59">
        <v>67</v>
      </c>
      <c r="L10" s="59">
        <v>93</v>
      </c>
      <c r="M10" s="59">
        <v>9</v>
      </c>
      <c r="N10" s="55">
        <f>SUM(I10:M10)</f>
        <v>181</v>
      </c>
      <c r="O10" s="4" t="s">
        <v>6</v>
      </c>
    </row>
    <row r="11" spans="1:14" s="5" customFormat="1" ht="12" customHeight="1">
      <c r="A11" s="64" t="s">
        <v>7</v>
      </c>
      <c r="B11" s="61" t="s">
        <v>8</v>
      </c>
      <c r="C11" s="61" t="s">
        <v>8</v>
      </c>
      <c r="D11" s="66" t="s">
        <v>8</v>
      </c>
      <c r="E11" s="66" t="s">
        <v>8</v>
      </c>
      <c r="F11" s="61">
        <v>101</v>
      </c>
      <c r="G11" s="61">
        <v>10</v>
      </c>
      <c r="H11" s="61">
        <v>12</v>
      </c>
      <c r="I11" s="61" t="s">
        <v>8</v>
      </c>
      <c r="J11" s="61" t="s">
        <v>8</v>
      </c>
      <c r="K11" s="61" t="s">
        <v>8</v>
      </c>
      <c r="L11" s="61" t="s">
        <v>8</v>
      </c>
      <c r="M11" s="61" t="s">
        <v>8</v>
      </c>
      <c r="N11" s="61" t="s">
        <v>8</v>
      </c>
    </row>
    <row r="12" spans="1:15" s="5" customFormat="1" ht="12" customHeight="1">
      <c r="A12" s="68" t="s">
        <v>30</v>
      </c>
      <c r="B12" s="70" t="s">
        <v>8</v>
      </c>
      <c r="C12" s="70" t="s">
        <v>8</v>
      </c>
      <c r="D12" s="72" t="s">
        <v>8</v>
      </c>
      <c r="E12" s="72" t="s">
        <v>8</v>
      </c>
      <c r="F12" s="70">
        <v>583</v>
      </c>
      <c r="G12" s="70">
        <v>15</v>
      </c>
      <c r="H12" s="70">
        <v>7</v>
      </c>
      <c r="I12" s="70" t="s">
        <v>8</v>
      </c>
      <c r="J12" s="70" t="s">
        <v>8</v>
      </c>
      <c r="K12" s="70" t="s">
        <v>8</v>
      </c>
      <c r="L12" s="70" t="s">
        <v>8</v>
      </c>
      <c r="M12" s="70" t="s">
        <v>8</v>
      </c>
      <c r="N12" s="70" t="s">
        <v>8</v>
      </c>
      <c r="O12" s="7"/>
    </row>
    <row r="13" spans="1:16" s="8" customFormat="1" ht="12" customHeight="1">
      <c r="A13" s="37" t="s">
        <v>56</v>
      </c>
      <c r="B13" s="38">
        <f aca="true" t="shared" si="0" ref="B13:N13">SUM(B6:B12)</f>
        <v>9402</v>
      </c>
      <c r="C13" s="38">
        <f t="shared" si="0"/>
        <v>68</v>
      </c>
      <c r="D13" s="39">
        <f>SUM(D6:D12)</f>
        <v>867</v>
      </c>
      <c r="E13" s="36">
        <f>SUM(E6:E12)</f>
        <v>32</v>
      </c>
      <c r="F13" s="38">
        <f t="shared" si="0"/>
        <v>1147</v>
      </c>
      <c r="G13" s="38">
        <f t="shared" si="0"/>
        <v>69</v>
      </c>
      <c r="H13" s="38">
        <f t="shared" si="0"/>
        <v>22</v>
      </c>
      <c r="I13" s="38">
        <f t="shared" si="0"/>
        <v>42</v>
      </c>
      <c r="J13" s="38">
        <f t="shared" si="0"/>
        <v>147</v>
      </c>
      <c r="K13" s="38">
        <f t="shared" si="0"/>
        <v>504</v>
      </c>
      <c r="L13" s="38">
        <f t="shared" si="0"/>
        <v>466</v>
      </c>
      <c r="M13" s="40">
        <f t="shared" si="0"/>
        <v>59</v>
      </c>
      <c r="N13" s="38">
        <f t="shared" si="0"/>
        <v>1218</v>
      </c>
      <c r="P13" s="9"/>
    </row>
    <row r="14" spans="1:14" s="5" customFormat="1" ht="9" customHeight="1">
      <c r="A14" s="100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0" customFormat="1" ht="12" customHeight="1">
      <c r="A15" s="93" t="s">
        <v>54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5" customFormat="1" ht="12" customHeight="1">
      <c r="A16" s="45"/>
      <c r="B16" s="46"/>
      <c r="C16" s="46"/>
      <c r="D16" s="36" t="s">
        <v>41</v>
      </c>
      <c r="E16" s="36" t="s">
        <v>42</v>
      </c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" customHeight="1">
      <c r="A17" s="74" t="s">
        <v>15</v>
      </c>
      <c r="B17" s="48" t="s">
        <v>8</v>
      </c>
      <c r="C17" s="48" t="s">
        <v>8</v>
      </c>
      <c r="D17" s="48">
        <v>34</v>
      </c>
      <c r="E17" s="48">
        <v>1</v>
      </c>
      <c r="F17" s="48" t="s">
        <v>8</v>
      </c>
      <c r="G17" s="48" t="s">
        <v>8</v>
      </c>
      <c r="H17" s="48" t="s">
        <v>8</v>
      </c>
      <c r="I17" s="48" t="s">
        <v>8</v>
      </c>
      <c r="J17" s="48" t="s">
        <v>8</v>
      </c>
      <c r="K17" s="48" t="s">
        <v>8</v>
      </c>
      <c r="L17" s="48" t="s">
        <v>8</v>
      </c>
      <c r="M17" s="48" t="s">
        <v>8</v>
      </c>
      <c r="N17" s="48" t="s">
        <v>8</v>
      </c>
    </row>
    <row r="18" spans="1:14" ht="12" customHeight="1">
      <c r="A18" s="74" t="s">
        <v>11</v>
      </c>
      <c r="B18" s="49" t="s">
        <v>8</v>
      </c>
      <c r="C18" s="49" t="s">
        <v>8</v>
      </c>
      <c r="D18" s="49">
        <v>39</v>
      </c>
      <c r="E18" s="48">
        <v>1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</row>
    <row r="19" spans="1:14" ht="12" customHeight="1">
      <c r="A19" s="74" t="s">
        <v>32</v>
      </c>
      <c r="B19" s="49" t="s">
        <v>8</v>
      </c>
      <c r="C19" s="49" t="s">
        <v>8</v>
      </c>
      <c r="D19" s="49">
        <v>12</v>
      </c>
      <c r="E19" s="48">
        <v>1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</row>
    <row r="20" spans="1:14" ht="12" customHeight="1">
      <c r="A20" s="74" t="s">
        <v>14</v>
      </c>
      <c r="B20" s="49" t="s">
        <v>8</v>
      </c>
      <c r="C20" s="49" t="s">
        <v>8</v>
      </c>
      <c r="D20" s="49">
        <v>42</v>
      </c>
      <c r="E20" s="48">
        <v>1</v>
      </c>
      <c r="F20" s="48" t="s">
        <v>8</v>
      </c>
      <c r="G20" s="48" t="s">
        <v>8</v>
      </c>
      <c r="H20" s="48" t="s">
        <v>8</v>
      </c>
      <c r="I20" s="48" t="s">
        <v>8</v>
      </c>
      <c r="J20" s="48" t="s">
        <v>8</v>
      </c>
      <c r="K20" s="48" t="s">
        <v>8</v>
      </c>
      <c r="L20" s="48" t="s">
        <v>8</v>
      </c>
      <c r="M20" s="48" t="s">
        <v>8</v>
      </c>
      <c r="N20" s="48" t="s">
        <v>8</v>
      </c>
    </row>
    <row r="21" spans="1:14" ht="12" customHeight="1">
      <c r="A21" s="74" t="s">
        <v>75</v>
      </c>
      <c r="B21" s="49" t="s">
        <v>8</v>
      </c>
      <c r="C21" s="49" t="s">
        <v>8</v>
      </c>
      <c r="D21" s="49">
        <v>16</v>
      </c>
      <c r="E21" s="48">
        <v>1</v>
      </c>
      <c r="F21" s="48" t="s">
        <v>8</v>
      </c>
      <c r="G21" s="48" t="s">
        <v>8</v>
      </c>
      <c r="H21" s="48" t="s">
        <v>8</v>
      </c>
      <c r="I21" s="48" t="s">
        <v>8</v>
      </c>
      <c r="J21" s="48" t="s">
        <v>8</v>
      </c>
      <c r="K21" s="48" t="s">
        <v>8</v>
      </c>
      <c r="L21" s="48" t="s">
        <v>8</v>
      </c>
      <c r="M21" s="48" t="s">
        <v>8</v>
      </c>
      <c r="N21" s="48" t="s">
        <v>8</v>
      </c>
    </row>
    <row r="22" spans="1:14" ht="12" customHeight="1">
      <c r="A22" s="74" t="s">
        <v>22</v>
      </c>
      <c r="B22" s="49" t="s">
        <v>8</v>
      </c>
      <c r="C22" s="49" t="s">
        <v>8</v>
      </c>
      <c r="D22" s="49">
        <v>15</v>
      </c>
      <c r="E22" s="48">
        <v>1</v>
      </c>
      <c r="F22" s="48" t="s">
        <v>8</v>
      </c>
      <c r="G22" s="48" t="s">
        <v>8</v>
      </c>
      <c r="H22" s="48" t="s">
        <v>8</v>
      </c>
      <c r="I22" s="48" t="s">
        <v>8</v>
      </c>
      <c r="J22" s="48" t="s">
        <v>8</v>
      </c>
      <c r="K22" s="48" t="s">
        <v>8</v>
      </c>
      <c r="L22" s="48" t="s">
        <v>8</v>
      </c>
      <c r="M22" s="48" t="s">
        <v>8</v>
      </c>
      <c r="N22" s="48" t="s">
        <v>8</v>
      </c>
    </row>
    <row r="23" spans="1:14" ht="12" customHeight="1">
      <c r="A23" s="74" t="s">
        <v>21</v>
      </c>
      <c r="B23" s="49" t="s">
        <v>8</v>
      </c>
      <c r="C23" s="49" t="s">
        <v>8</v>
      </c>
      <c r="D23" s="49">
        <v>34</v>
      </c>
      <c r="E23" s="48">
        <v>1</v>
      </c>
      <c r="F23" s="48" t="s">
        <v>8</v>
      </c>
      <c r="G23" s="48" t="s">
        <v>8</v>
      </c>
      <c r="H23" s="48" t="s">
        <v>8</v>
      </c>
      <c r="I23" s="48" t="s">
        <v>8</v>
      </c>
      <c r="J23" s="48" t="s">
        <v>8</v>
      </c>
      <c r="K23" s="48" t="s">
        <v>8</v>
      </c>
      <c r="L23" s="48" t="s">
        <v>8</v>
      </c>
      <c r="M23" s="48" t="s">
        <v>8</v>
      </c>
      <c r="N23" s="48" t="s">
        <v>8</v>
      </c>
    </row>
    <row r="24" spans="1:14" ht="12" customHeight="1">
      <c r="A24" s="74" t="s">
        <v>25</v>
      </c>
      <c r="B24" s="49" t="s">
        <v>8</v>
      </c>
      <c r="C24" s="49" t="s">
        <v>8</v>
      </c>
      <c r="D24" s="49">
        <v>32</v>
      </c>
      <c r="E24" s="48">
        <v>1</v>
      </c>
      <c r="F24" s="48" t="s">
        <v>8</v>
      </c>
      <c r="G24" s="48" t="s">
        <v>8</v>
      </c>
      <c r="H24" s="48" t="s">
        <v>8</v>
      </c>
      <c r="I24" s="48" t="s">
        <v>8</v>
      </c>
      <c r="J24" s="48" t="s">
        <v>8</v>
      </c>
      <c r="K24" s="48" t="s">
        <v>8</v>
      </c>
      <c r="L24" s="48" t="s">
        <v>8</v>
      </c>
      <c r="M24" s="48" t="s">
        <v>8</v>
      </c>
      <c r="N24" s="48" t="s">
        <v>8</v>
      </c>
    </row>
    <row r="25" spans="1:14" ht="12" customHeight="1">
      <c r="A25" s="74" t="s">
        <v>12</v>
      </c>
      <c r="B25" s="49" t="s">
        <v>8</v>
      </c>
      <c r="C25" s="49" t="s">
        <v>8</v>
      </c>
      <c r="D25" s="49">
        <v>49</v>
      </c>
      <c r="E25" s="48">
        <v>1</v>
      </c>
      <c r="F25" s="48" t="s">
        <v>8</v>
      </c>
      <c r="G25" s="48" t="s">
        <v>8</v>
      </c>
      <c r="H25" s="48" t="s">
        <v>8</v>
      </c>
      <c r="I25" s="48" t="s">
        <v>8</v>
      </c>
      <c r="J25" s="48" t="s">
        <v>8</v>
      </c>
      <c r="K25" s="48" t="s">
        <v>8</v>
      </c>
      <c r="L25" s="48" t="s">
        <v>8</v>
      </c>
      <c r="M25" s="48" t="s">
        <v>8</v>
      </c>
      <c r="N25" s="48" t="s">
        <v>8</v>
      </c>
    </row>
    <row r="26" spans="1:14" ht="12" customHeight="1">
      <c r="A26" s="74" t="s">
        <v>26</v>
      </c>
      <c r="B26" s="49" t="s">
        <v>8</v>
      </c>
      <c r="C26" s="49" t="s">
        <v>8</v>
      </c>
      <c r="D26" s="49">
        <v>39</v>
      </c>
      <c r="E26" s="48">
        <v>1</v>
      </c>
      <c r="F26" s="48" t="s">
        <v>8</v>
      </c>
      <c r="G26" s="48" t="s">
        <v>8</v>
      </c>
      <c r="H26" s="48" t="s">
        <v>8</v>
      </c>
      <c r="I26" s="48" t="s">
        <v>8</v>
      </c>
      <c r="J26" s="48" t="s">
        <v>8</v>
      </c>
      <c r="K26" s="48" t="s">
        <v>8</v>
      </c>
      <c r="L26" s="48" t="s">
        <v>8</v>
      </c>
      <c r="M26" s="48" t="s">
        <v>8</v>
      </c>
      <c r="N26" s="48" t="s">
        <v>8</v>
      </c>
    </row>
    <row r="27" spans="1:14" ht="12" customHeight="1">
      <c r="A27" s="74" t="s">
        <v>27</v>
      </c>
      <c r="B27" s="48" t="s">
        <v>8</v>
      </c>
      <c r="C27" s="48" t="s">
        <v>8</v>
      </c>
      <c r="D27" s="48">
        <v>41</v>
      </c>
      <c r="E27" s="48">
        <v>1</v>
      </c>
      <c r="F27" s="48" t="s">
        <v>8</v>
      </c>
      <c r="G27" s="48" t="s">
        <v>8</v>
      </c>
      <c r="H27" s="48" t="s">
        <v>8</v>
      </c>
      <c r="I27" s="48" t="s">
        <v>8</v>
      </c>
      <c r="J27" s="48" t="s">
        <v>8</v>
      </c>
      <c r="K27" s="48" t="s">
        <v>8</v>
      </c>
      <c r="L27" s="48" t="s">
        <v>8</v>
      </c>
      <c r="M27" s="48" t="s">
        <v>8</v>
      </c>
      <c r="N27" s="48" t="s">
        <v>8</v>
      </c>
    </row>
    <row r="28" spans="1:14" s="10" customFormat="1" ht="12" customHeight="1">
      <c r="A28" s="74" t="s">
        <v>23</v>
      </c>
      <c r="B28" s="48" t="s">
        <v>8</v>
      </c>
      <c r="C28" s="48" t="s">
        <v>8</v>
      </c>
      <c r="D28" s="48">
        <v>21</v>
      </c>
      <c r="E28" s="48">
        <v>1</v>
      </c>
      <c r="F28" s="48" t="s">
        <v>8</v>
      </c>
      <c r="G28" s="48" t="s">
        <v>8</v>
      </c>
      <c r="H28" s="48" t="s">
        <v>8</v>
      </c>
      <c r="I28" s="48" t="s">
        <v>8</v>
      </c>
      <c r="J28" s="48" t="s">
        <v>8</v>
      </c>
      <c r="K28" s="48" t="s">
        <v>8</v>
      </c>
      <c r="L28" s="48" t="s">
        <v>8</v>
      </c>
      <c r="M28" s="48" t="s">
        <v>8</v>
      </c>
      <c r="N28" s="48" t="s">
        <v>8</v>
      </c>
    </row>
    <row r="29" spans="1:15" ht="12" customHeight="1">
      <c r="A29" s="74" t="s">
        <v>19</v>
      </c>
      <c r="B29" s="48" t="s">
        <v>8</v>
      </c>
      <c r="C29" s="48" t="s">
        <v>8</v>
      </c>
      <c r="D29" s="48">
        <v>36</v>
      </c>
      <c r="E29" s="48">
        <v>1</v>
      </c>
      <c r="F29" s="48" t="s">
        <v>8</v>
      </c>
      <c r="G29" s="48" t="s">
        <v>8</v>
      </c>
      <c r="H29" s="48" t="s">
        <v>8</v>
      </c>
      <c r="I29" s="48" t="s">
        <v>8</v>
      </c>
      <c r="J29" s="48" t="s">
        <v>8</v>
      </c>
      <c r="K29" s="48" t="s">
        <v>8</v>
      </c>
      <c r="L29" s="48" t="s">
        <v>8</v>
      </c>
      <c r="M29" s="48" t="s">
        <v>8</v>
      </c>
      <c r="N29" s="48" t="s">
        <v>8</v>
      </c>
      <c r="O29" s="11"/>
    </row>
    <row r="30" spans="1:15" ht="12" customHeight="1">
      <c r="A30" s="74" t="s">
        <v>18</v>
      </c>
      <c r="B30" s="48" t="s">
        <v>8</v>
      </c>
      <c r="C30" s="48" t="s">
        <v>8</v>
      </c>
      <c r="D30" s="48">
        <v>34</v>
      </c>
      <c r="E30" s="48">
        <v>1</v>
      </c>
      <c r="F30" s="48" t="s">
        <v>8</v>
      </c>
      <c r="G30" s="48" t="s">
        <v>8</v>
      </c>
      <c r="H30" s="48" t="s">
        <v>8</v>
      </c>
      <c r="I30" s="48" t="s">
        <v>8</v>
      </c>
      <c r="J30" s="48" t="s">
        <v>8</v>
      </c>
      <c r="K30" s="48" t="s">
        <v>8</v>
      </c>
      <c r="L30" s="48" t="s">
        <v>8</v>
      </c>
      <c r="M30" s="48" t="s">
        <v>8</v>
      </c>
      <c r="N30" s="48" t="s">
        <v>8</v>
      </c>
      <c r="O30" s="11"/>
    </row>
    <row r="31" spans="1:14" ht="12" customHeight="1">
      <c r="A31" s="74" t="s">
        <v>13</v>
      </c>
      <c r="B31" s="48" t="s">
        <v>8</v>
      </c>
      <c r="C31" s="48" t="s">
        <v>8</v>
      </c>
      <c r="D31" s="48">
        <v>37</v>
      </c>
      <c r="E31" s="48">
        <v>1</v>
      </c>
      <c r="F31" s="48" t="s">
        <v>8</v>
      </c>
      <c r="G31" s="48" t="s">
        <v>8</v>
      </c>
      <c r="H31" s="48" t="s">
        <v>8</v>
      </c>
      <c r="I31" s="48" t="s">
        <v>8</v>
      </c>
      <c r="J31" s="48" t="s">
        <v>8</v>
      </c>
      <c r="K31" s="48" t="s">
        <v>8</v>
      </c>
      <c r="L31" s="48" t="s">
        <v>8</v>
      </c>
      <c r="M31" s="48" t="s">
        <v>8</v>
      </c>
      <c r="N31" s="48" t="s">
        <v>8</v>
      </c>
    </row>
    <row r="32" spans="1:14" ht="12" customHeight="1">
      <c r="A32" s="74" t="s">
        <v>17</v>
      </c>
      <c r="B32" s="48" t="s">
        <v>8</v>
      </c>
      <c r="C32" s="48" t="s">
        <v>8</v>
      </c>
      <c r="D32" s="48">
        <v>27</v>
      </c>
      <c r="E32" s="48">
        <v>1</v>
      </c>
      <c r="F32" s="48" t="s">
        <v>8</v>
      </c>
      <c r="G32" s="48" t="s">
        <v>8</v>
      </c>
      <c r="H32" s="48" t="s">
        <v>8</v>
      </c>
      <c r="I32" s="48" t="s">
        <v>8</v>
      </c>
      <c r="J32" s="48" t="s">
        <v>8</v>
      </c>
      <c r="K32" s="48" t="s">
        <v>8</v>
      </c>
      <c r="L32" s="48" t="s">
        <v>8</v>
      </c>
      <c r="M32" s="48" t="s">
        <v>8</v>
      </c>
      <c r="N32" s="48" t="s">
        <v>8</v>
      </c>
    </row>
    <row r="33" spans="1:14" ht="12" customHeight="1">
      <c r="A33" s="74" t="s">
        <v>10</v>
      </c>
      <c r="B33" s="48" t="s">
        <v>8</v>
      </c>
      <c r="C33" s="48" t="s">
        <v>8</v>
      </c>
      <c r="D33" s="48">
        <v>52</v>
      </c>
      <c r="E33" s="48">
        <v>1</v>
      </c>
      <c r="F33" s="48" t="s">
        <v>8</v>
      </c>
      <c r="G33" s="48" t="s">
        <v>8</v>
      </c>
      <c r="H33" s="48" t="s">
        <v>8</v>
      </c>
      <c r="I33" s="48" t="s">
        <v>8</v>
      </c>
      <c r="J33" s="48" t="s">
        <v>8</v>
      </c>
      <c r="K33" s="48" t="s">
        <v>8</v>
      </c>
      <c r="L33" s="48" t="s">
        <v>8</v>
      </c>
      <c r="M33" s="48" t="s">
        <v>8</v>
      </c>
      <c r="N33" s="48" t="s">
        <v>8</v>
      </c>
    </row>
    <row r="34" spans="1:14" ht="12" customHeight="1">
      <c r="A34" s="75" t="s">
        <v>28</v>
      </c>
      <c r="B34" s="48" t="s">
        <v>8</v>
      </c>
      <c r="C34" s="48" t="s">
        <v>8</v>
      </c>
      <c r="D34" s="48">
        <v>40</v>
      </c>
      <c r="E34" s="48">
        <v>1</v>
      </c>
      <c r="F34" s="48" t="s">
        <v>8</v>
      </c>
      <c r="G34" s="48" t="s">
        <v>8</v>
      </c>
      <c r="H34" s="48" t="s">
        <v>8</v>
      </c>
      <c r="I34" s="48" t="s">
        <v>8</v>
      </c>
      <c r="J34" s="48" t="s">
        <v>8</v>
      </c>
      <c r="K34" s="48" t="s">
        <v>8</v>
      </c>
      <c r="L34" s="48" t="s">
        <v>8</v>
      </c>
      <c r="M34" s="48" t="s">
        <v>8</v>
      </c>
      <c r="N34" s="48" t="s">
        <v>8</v>
      </c>
    </row>
    <row r="35" spans="1:14" ht="12" customHeight="1">
      <c r="A35" s="75" t="s">
        <v>24</v>
      </c>
      <c r="B35" s="48" t="s">
        <v>8</v>
      </c>
      <c r="C35" s="48" t="s">
        <v>8</v>
      </c>
      <c r="D35" s="48">
        <v>25</v>
      </c>
      <c r="E35" s="48">
        <v>1</v>
      </c>
      <c r="F35" s="48" t="s">
        <v>8</v>
      </c>
      <c r="G35" s="48" t="s">
        <v>8</v>
      </c>
      <c r="H35" s="48" t="s">
        <v>8</v>
      </c>
      <c r="I35" s="48" t="s">
        <v>8</v>
      </c>
      <c r="J35" s="48" t="s">
        <v>8</v>
      </c>
      <c r="K35" s="48" t="s">
        <v>8</v>
      </c>
      <c r="L35" s="48" t="s">
        <v>8</v>
      </c>
      <c r="M35" s="48" t="s">
        <v>8</v>
      </c>
      <c r="N35" s="48" t="s">
        <v>8</v>
      </c>
    </row>
    <row r="36" spans="1:14" ht="12" customHeight="1">
      <c r="A36" s="75" t="s">
        <v>16</v>
      </c>
      <c r="B36" s="48" t="s">
        <v>8</v>
      </c>
      <c r="C36" s="48" t="s">
        <v>8</v>
      </c>
      <c r="D36" s="48">
        <v>45</v>
      </c>
      <c r="E36" s="48">
        <v>1</v>
      </c>
      <c r="F36" s="48" t="s">
        <v>8</v>
      </c>
      <c r="G36" s="48" t="s">
        <v>8</v>
      </c>
      <c r="H36" s="48" t="s">
        <v>8</v>
      </c>
      <c r="I36" s="48" t="s">
        <v>8</v>
      </c>
      <c r="J36" s="48" t="s">
        <v>8</v>
      </c>
      <c r="K36" s="48" t="s">
        <v>8</v>
      </c>
      <c r="L36" s="48" t="s">
        <v>8</v>
      </c>
      <c r="M36" s="48" t="s">
        <v>8</v>
      </c>
      <c r="N36" s="48" t="s">
        <v>8</v>
      </c>
    </row>
    <row r="37" spans="1:14" ht="12" customHeight="1">
      <c r="A37" s="64" t="s">
        <v>31</v>
      </c>
      <c r="B37" s="48" t="s">
        <v>8</v>
      </c>
      <c r="C37" s="48" t="s">
        <v>8</v>
      </c>
      <c r="D37" s="48">
        <v>8</v>
      </c>
      <c r="E37" s="48">
        <v>1</v>
      </c>
      <c r="F37" s="48" t="s">
        <v>8</v>
      </c>
      <c r="G37" s="48" t="s">
        <v>8</v>
      </c>
      <c r="H37" s="48" t="s">
        <v>8</v>
      </c>
      <c r="I37" s="48" t="s">
        <v>8</v>
      </c>
      <c r="J37" s="48" t="s">
        <v>8</v>
      </c>
      <c r="K37" s="48" t="s">
        <v>8</v>
      </c>
      <c r="L37" s="48" t="s">
        <v>8</v>
      </c>
      <c r="M37" s="48" t="s">
        <v>8</v>
      </c>
      <c r="N37" s="48" t="s">
        <v>8</v>
      </c>
    </row>
    <row r="38" spans="1:14" ht="12" customHeight="1">
      <c r="A38" s="64" t="s">
        <v>69</v>
      </c>
      <c r="B38" s="48" t="s">
        <v>8</v>
      </c>
      <c r="C38" s="48" t="s">
        <v>8</v>
      </c>
      <c r="D38" s="48">
        <v>8</v>
      </c>
      <c r="E38" s="48">
        <v>1</v>
      </c>
      <c r="F38" s="48" t="s">
        <v>8</v>
      </c>
      <c r="G38" s="48" t="s">
        <v>8</v>
      </c>
      <c r="H38" s="48" t="s">
        <v>8</v>
      </c>
      <c r="I38" s="48" t="s">
        <v>8</v>
      </c>
      <c r="J38" s="48" t="s">
        <v>8</v>
      </c>
      <c r="K38" s="48" t="s">
        <v>8</v>
      </c>
      <c r="L38" s="48" t="s">
        <v>8</v>
      </c>
      <c r="M38" s="48" t="s">
        <v>8</v>
      </c>
      <c r="N38" s="48" t="s">
        <v>8</v>
      </c>
    </row>
    <row r="39" spans="1:14" s="18" customFormat="1" ht="12" customHeight="1">
      <c r="A39" s="37" t="s">
        <v>56</v>
      </c>
      <c r="B39" s="41">
        <f aca="true" t="shared" si="1" ref="B39:N39">SUM(B17:B38)</f>
        <v>0</v>
      </c>
      <c r="C39" s="41">
        <f t="shared" si="1"/>
        <v>0</v>
      </c>
      <c r="D39" s="41">
        <f>SUM(D17:D38)</f>
        <v>686</v>
      </c>
      <c r="E39" s="41">
        <f>SUM(E17:E38)</f>
        <v>22</v>
      </c>
      <c r="F39" s="41">
        <f t="shared" si="1"/>
        <v>0</v>
      </c>
      <c r="G39" s="41">
        <f t="shared" si="1"/>
        <v>0</v>
      </c>
      <c r="H39" s="41">
        <f t="shared" si="1"/>
        <v>0</v>
      </c>
      <c r="I39" s="41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 t="shared" si="1"/>
        <v>0</v>
      </c>
      <c r="N39" s="41">
        <f t="shared" si="1"/>
        <v>0</v>
      </c>
    </row>
    <row r="40" spans="1:14" ht="12" customHeight="1">
      <c r="A40" s="42" t="s">
        <v>53</v>
      </c>
      <c r="B40" s="43">
        <f aca="true" t="shared" si="2" ref="B40:N40">B13+B39</f>
        <v>9402</v>
      </c>
      <c r="C40" s="43">
        <f t="shared" si="2"/>
        <v>68</v>
      </c>
      <c r="D40" s="43">
        <f t="shared" si="2"/>
        <v>1553</v>
      </c>
      <c r="E40" s="43">
        <f t="shared" si="2"/>
        <v>54</v>
      </c>
      <c r="F40" s="43">
        <f t="shared" si="2"/>
        <v>1147</v>
      </c>
      <c r="G40" s="43">
        <f t="shared" si="2"/>
        <v>69</v>
      </c>
      <c r="H40" s="43">
        <f t="shared" si="2"/>
        <v>22</v>
      </c>
      <c r="I40" s="43">
        <f t="shared" si="2"/>
        <v>42</v>
      </c>
      <c r="J40" s="43">
        <f t="shared" si="2"/>
        <v>147</v>
      </c>
      <c r="K40" s="43">
        <f t="shared" si="2"/>
        <v>504</v>
      </c>
      <c r="L40" s="43">
        <f t="shared" si="2"/>
        <v>466</v>
      </c>
      <c r="M40" s="43">
        <f t="shared" si="2"/>
        <v>59</v>
      </c>
      <c r="N40" s="43">
        <f t="shared" si="2"/>
        <v>1218</v>
      </c>
    </row>
    <row r="41" spans="1:14" ht="12" customHeight="1">
      <c r="A41" s="44" t="s">
        <v>57</v>
      </c>
      <c r="B41" s="28">
        <v>33</v>
      </c>
      <c r="C41" s="50" t="s">
        <v>20</v>
      </c>
      <c r="D41" s="51"/>
      <c r="E41" s="51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12" customHeight="1">
      <c r="A42" s="44" t="s">
        <v>58</v>
      </c>
      <c r="B42" s="76">
        <f>C40</f>
        <v>68</v>
      </c>
      <c r="C42" s="103"/>
      <c r="D42" s="104"/>
      <c r="E42" s="103"/>
      <c r="F42" s="21"/>
      <c r="G42" s="21"/>
      <c r="H42" s="21"/>
      <c r="I42" s="21"/>
      <c r="J42" s="21"/>
      <c r="K42" s="24"/>
      <c r="L42" s="21"/>
      <c r="M42" s="96"/>
      <c r="N42" s="96"/>
    </row>
    <row r="43" spans="1:14" ht="12" customHeight="1">
      <c r="A43" s="44" t="s">
        <v>59</v>
      </c>
      <c r="B43" s="59">
        <v>993</v>
      </c>
      <c r="C43" s="19"/>
      <c r="D43" s="16"/>
      <c r="E43" s="20"/>
      <c r="F43" s="22"/>
      <c r="G43" s="22"/>
      <c r="H43" s="22"/>
      <c r="I43" s="22"/>
      <c r="J43" s="22"/>
      <c r="K43" s="24"/>
      <c r="L43" s="21"/>
      <c r="M43" s="96"/>
      <c r="N43" s="96"/>
    </row>
    <row r="44" spans="1:14" ht="12" customHeight="1">
      <c r="A44" s="44" t="s">
        <v>60</v>
      </c>
      <c r="B44" s="76">
        <v>225</v>
      </c>
      <c r="C44" s="85"/>
      <c r="D44" s="14"/>
      <c r="E44" s="25"/>
      <c r="F44" s="22"/>
      <c r="G44" s="22"/>
      <c r="H44" s="22"/>
      <c r="I44" s="22"/>
      <c r="J44" s="22"/>
      <c r="K44" s="24"/>
      <c r="L44" s="21"/>
      <c r="M44" s="96"/>
      <c r="N44" s="96"/>
    </row>
    <row r="45" spans="1:14" ht="12.75" customHeight="1">
      <c r="A45" s="26" t="s">
        <v>67</v>
      </c>
      <c r="B45" s="14"/>
      <c r="C45" s="14"/>
      <c r="D45" s="25"/>
      <c r="E45" s="14"/>
      <c r="F45" s="22"/>
      <c r="G45" s="87"/>
      <c r="H45" s="22"/>
      <c r="I45" s="22"/>
      <c r="J45" s="22"/>
      <c r="K45" s="24"/>
      <c r="L45" s="23"/>
      <c r="M45" s="96"/>
      <c r="N45" s="96"/>
    </row>
    <row r="46" spans="1:14" ht="15.75" customHeight="1">
      <c r="A46" s="50" t="s">
        <v>80</v>
      </c>
      <c r="B46" s="51"/>
      <c r="C46" s="51"/>
      <c r="D46" s="51"/>
      <c r="E46" s="51"/>
      <c r="F46" s="52"/>
      <c r="G46" s="52"/>
      <c r="H46" s="22"/>
      <c r="I46" s="22"/>
      <c r="J46" s="22"/>
      <c r="K46" s="24"/>
      <c r="L46" s="23"/>
      <c r="M46" s="29"/>
      <c r="N46" s="29"/>
    </row>
    <row r="47" spans="1:14" ht="13.5" customHeight="1">
      <c r="A47" s="50" t="s">
        <v>78</v>
      </c>
      <c r="B47" s="50"/>
      <c r="C47" s="51"/>
      <c r="D47" s="51"/>
      <c r="E47" s="51"/>
      <c r="F47" s="53"/>
      <c r="G47" s="53"/>
      <c r="H47" s="24"/>
      <c r="I47" s="24"/>
      <c r="J47" s="24"/>
      <c r="K47" s="24"/>
      <c r="L47" s="21"/>
      <c r="M47" s="96"/>
      <c r="N47" s="96"/>
    </row>
    <row r="48" spans="1:7" ht="15">
      <c r="A48" s="50" t="s">
        <v>36</v>
      </c>
      <c r="B48" s="51"/>
      <c r="C48" s="51"/>
      <c r="D48" s="51"/>
      <c r="E48" s="51"/>
      <c r="F48" s="51"/>
      <c r="G48" s="51"/>
    </row>
    <row r="49" spans="1:4" ht="15">
      <c r="A49" s="50" t="s">
        <v>63</v>
      </c>
      <c r="B49" s="51"/>
      <c r="C49" s="51"/>
      <c r="D49" s="51"/>
    </row>
  </sheetData>
  <sheetProtection password="B9F7" sheet="1" objects="1" scenarios="1" selectLockedCells="1" selectUnlockedCells="1"/>
  <mergeCells count="16">
    <mergeCell ref="M45:N45"/>
    <mergeCell ref="M47:N47"/>
    <mergeCell ref="A14:N14"/>
    <mergeCell ref="A15:N15"/>
    <mergeCell ref="C42:E42"/>
    <mergeCell ref="M42:N42"/>
    <mergeCell ref="M43:N43"/>
    <mergeCell ref="M44:N44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2011-11-18T13:24:13Z</cp:lastPrinted>
  <dcterms:created xsi:type="dcterms:W3CDTF">2010-02-11T13:07:05Z</dcterms:created>
  <dcterms:modified xsi:type="dcterms:W3CDTF">2011-11-21T13:37:48Z</dcterms:modified>
  <cp:category/>
  <cp:version/>
  <cp:contentType/>
  <cp:contentStatus/>
</cp:coreProperties>
</file>